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to_zošit" defaultThemeVersion="153222"/>
  <mc:AlternateContent xmlns:mc="http://schemas.openxmlformats.org/markup-compatibility/2006">
    <mc:Choice Requires="x15">
      <x15ac:absPath xmlns:x15ac="http://schemas.microsoft.com/office/spreadsheetml/2010/11/ac" url="G:\BRI-metodicky_den\"/>
    </mc:Choice>
  </mc:AlternateContent>
  <bookViews>
    <workbookView xWindow="120" yWindow="120" windowWidth="9615" windowHeight="7500"/>
  </bookViews>
  <sheets>
    <sheet name="ÚVOD" sheetId="9" r:id="rId1"/>
    <sheet name="dotazník" sheetId="1" r:id="rId2"/>
    <sheet name="vyhodnotenie dotazníka" sheetId="2" r:id="rId3"/>
    <sheet name="Záverečná správa" sheetId="5" r:id="rId4"/>
    <sheet name="tlač" sheetId="6" r:id="rId5"/>
    <sheet name="tlač-popis" sheetId="7" r:id="rId6"/>
  </sheets>
  <definedNames>
    <definedName name="_xlnm._FilterDatabase" localSheetId="2" hidden="1">'vyhodnotenie dotazníka'!$B$2:$K$33</definedName>
  </definedNames>
  <calcPr calcId="162913"/>
</workbook>
</file>

<file path=xl/calcChain.xml><?xml version="1.0" encoding="utf-8"?>
<calcChain xmlns="http://schemas.openxmlformats.org/spreadsheetml/2006/main">
  <c r="AR1" i="6" l="1"/>
  <c r="AR14" i="6"/>
  <c r="AR27" i="6"/>
  <c r="AD103" i="6"/>
  <c r="AD90" i="6"/>
  <c r="AD77" i="6"/>
  <c r="AD65" i="6"/>
  <c r="AD52" i="6"/>
  <c r="AD39" i="6"/>
  <c r="AD27" i="6"/>
  <c r="AD14" i="6"/>
  <c r="AD1" i="6"/>
  <c r="P103" i="6"/>
  <c r="P90" i="6"/>
  <c r="P77" i="6"/>
  <c r="P65" i="6"/>
  <c r="P52" i="6"/>
  <c r="P39" i="6"/>
  <c r="P27" i="6"/>
  <c r="P14" i="6"/>
  <c r="P1" i="6"/>
  <c r="B103" i="6"/>
  <c r="B90" i="6"/>
  <c r="B77" i="6"/>
  <c r="B65" i="6"/>
  <c r="B52" i="6"/>
  <c r="C3" i="2" l="1"/>
  <c r="B1" i="6" s="1"/>
  <c r="B3" i="2" l="1"/>
  <c r="A1" i="6" s="1"/>
  <c r="B32" i="2"/>
  <c r="AQ27" i="6" s="1"/>
  <c r="B31" i="2"/>
  <c r="AQ14" i="6" s="1"/>
  <c r="B30" i="2"/>
  <c r="AQ1" i="6" s="1"/>
  <c r="B29" i="2"/>
  <c r="AC103" i="6" s="1"/>
  <c r="B28" i="2"/>
  <c r="AC90" i="6" s="1"/>
  <c r="B27" i="2"/>
  <c r="AC77" i="6" s="1"/>
  <c r="B26" i="2"/>
  <c r="AC65" i="6" s="1"/>
  <c r="AD58" i="6"/>
  <c r="B25" i="2"/>
  <c r="AC52" i="6" s="1"/>
  <c r="B24" i="2"/>
  <c r="AC39" i="6" s="1"/>
  <c r="B22" i="2"/>
  <c r="AC14" i="6" s="1"/>
  <c r="B23" i="2"/>
  <c r="AC27" i="6" s="1"/>
  <c r="B21" i="2"/>
  <c r="AC1" i="6" s="1"/>
  <c r="B20" i="2"/>
  <c r="O103" i="6" s="1"/>
  <c r="P97" i="6"/>
  <c r="B19" i="2"/>
  <c r="O90" i="6" s="1"/>
  <c r="B18" i="2"/>
  <c r="O77" i="6" s="1"/>
  <c r="B17" i="2"/>
  <c r="O65" i="6" s="1"/>
  <c r="B16" i="2"/>
  <c r="O52" i="6" s="1"/>
  <c r="B15" i="2"/>
  <c r="O39" i="6" s="1"/>
  <c r="B14" i="2"/>
  <c r="O27" i="6" s="1"/>
  <c r="B13" i="2"/>
  <c r="O14" i="6" s="1"/>
  <c r="B12" i="2"/>
  <c r="O1" i="6" s="1"/>
  <c r="B11" i="2"/>
  <c r="A103" i="6" s="1"/>
  <c r="B10" i="2"/>
  <c r="A90" i="6" s="1"/>
  <c r="B6" i="2"/>
  <c r="A39" i="6" s="1"/>
  <c r="B8" i="2"/>
  <c r="A65" i="6" s="1"/>
  <c r="B7" i="2"/>
  <c r="A52" i="6" s="1"/>
  <c r="B5" i="2"/>
  <c r="A27" i="6" s="1"/>
  <c r="B2" i="2"/>
  <c r="C2" i="2"/>
  <c r="A3" i="2"/>
  <c r="A4" i="2"/>
  <c r="B4" i="2"/>
  <c r="A14" i="6" s="1"/>
  <c r="C4" i="2"/>
  <c r="B14" i="6" s="1"/>
  <c r="A5" i="2"/>
  <c r="C5" i="2"/>
  <c r="B27" i="6" s="1"/>
  <c r="A6" i="2"/>
  <c r="C6" i="2"/>
  <c r="B39" i="6" s="1"/>
  <c r="A7" i="2"/>
  <c r="C7" i="2"/>
  <c r="A8" i="2"/>
  <c r="C8" i="2"/>
  <c r="A9" i="2"/>
  <c r="B9" i="2"/>
  <c r="A77" i="6" s="1"/>
  <c r="C9" i="2"/>
  <c r="A10" i="2"/>
  <c r="C10" i="2"/>
  <c r="A11" i="2"/>
  <c r="C11" i="2"/>
  <c r="A12" i="2"/>
  <c r="C12" i="2"/>
  <c r="A13" i="2"/>
  <c r="C13" i="2"/>
  <c r="A14" i="2"/>
  <c r="C14" i="2"/>
  <c r="A15" i="2"/>
  <c r="C15" i="2"/>
  <c r="A16" i="2"/>
  <c r="C16" i="2"/>
  <c r="A17" i="2"/>
  <c r="C17" i="2"/>
  <c r="A18" i="2"/>
  <c r="C18" i="2"/>
  <c r="A19" i="2"/>
  <c r="C19" i="2"/>
  <c r="A20" i="2"/>
  <c r="C20" i="2"/>
  <c r="A21" i="2"/>
  <c r="C21" i="2"/>
  <c r="A22" i="2"/>
  <c r="C22" i="2"/>
  <c r="A23" i="2"/>
  <c r="C23" i="2"/>
  <c r="A24" i="2"/>
  <c r="C24" i="2"/>
  <c r="A25" i="2"/>
  <c r="C25" i="2"/>
  <c r="A26" i="2"/>
  <c r="C26" i="2"/>
  <c r="A27" i="2"/>
  <c r="C27" i="2"/>
  <c r="A28" i="2"/>
  <c r="C28" i="2"/>
  <c r="A29" i="2"/>
  <c r="C29" i="2"/>
  <c r="A30" i="2"/>
  <c r="C30" i="2"/>
  <c r="A31" i="2"/>
  <c r="C31" i="2"/>
  <c r="A32" i="2"/>
  <c r="C32" i="2"/>
  <c r="CF5" i="1"/>
  <c r="CG5" i="1"/>
  <c r="D3" i="2" s="1"/>
  <c r="B2" i="6" s="1"/>
  <c r="CH5" i="1"/>
  <c r="E3" i="2" s="1"/>
  <c r="B3" i="6" s="1"/>
  <c r="CI5" i="1"/>
  <c r="F3" i="2" s="1"/>
  <c r="B4" i="6" s="1"/>
  <c r="CJ5" i="1"/>
  <c r="G3" i="2" s="1"/>
  <c r="B5" i="6" s="1"/>
  <c r="CK5" i="1"/>
  <c r="H3" i="2" s="1"/>
  <c r="B6" i="6" s="1"/>
  <c r="CL5" i="1"/>
  <c r="I3" i="2" s="1"/>
  <c r="CM5" i="1"/>
  <c r="J3" i="2" s="1"/>
  <c r="B8" i="6" s="1"/>
  <c r="CN5" i="1"/>
  <c r="K3" i="2" s="1"/>
  <c r="B9" i="6" s="1"/>
  <c r="CF6" i="1"/>
  <c r="CG6" i="1"/>
  <c r="D4" i="2" s="1"/>
  <c r="B15" i="6" s="1"/>
  <c r="CH6" i="1"/>
  <c r="E4" i="2" s="1"/>
  <c r="B16" i="6" s="1"/>
  <c r="CI6" i="1"/>
  <c r="F4" i="2" s="1"/>
  <c r="B17" i="6" s="1"/>
  <c r="CJ6" i="1"/>
  <c r="G4" i="2" s="1"/>
  <c r="B18" i="6" s="1"/>
  <c r="CK6" i="1"/>
  <c r="H4" i="2" s="1"/>
  <c r="CL6" i="1"/>
  <c r="I4" i="2" s="1"/>
  <c r="B20" i="6" s="1"/>
  <c r="CM6" i="1"/>
  <c r="J4" i="2" s="1"/>
  <c r="B21" i="6" s="1"/>
  <c r="CN6" i="1"/>
  <c r="K4" i="2" s="1"/>
  <c r="B22" i="6" s="1"/>
  <c r="CF7" i="1"/>
  <c r="CG7" i="1"/>
  <c r="D5" i="2" s="1"/>
  <c r="B28" i="6" s="1"/>
  <c r="CH7" i="1"/>
  <c r="E5" i="2" s="1"/>
  <c r="B29" i="6" s="1"/>
  <c r="CI7" i="1"/>
  <c r="F5" i="2" s="1"/>
  <c r="B30" i="6" s="1"/>
  <c r="CJ7" i="1"/>
  <c r="G5" i="2" s="1"/>
  <c r="B31" i="6" s="1"/>
  <c r="CK7" i="1"/>
  <c r="H5" i="2" s="1"/>
  <c r="B32" i="6" s="1"/>
  <c r="CL7" i="1"/>
  <c r="I5" i="2" s="1"/>
  <c r="B33" i="6" s="1"/>
  <c r="CM7" i="1"/>
  <c r="J5" i="2" s="1"/>
  <c r="B34" i="6" s="1"/>
  <c r="CN7" i="1"/>
  <c r="K5" i="2" s="1"/>
  <c r="B35" i="6" s="1"/>
  <c r="CF8" i="1"/>
  <c r="CG8" i="1"/>
  <c r="D6" i="2" s="1"/>
  <c r="B40" i="6" s="1"/>
  <c r="CH8" i="1"/>
  <c r="E6" i="2" s="1"/>
  <c r="B41" i="6" s="1"/>
  <c r="CI8" i="1"/>
  <c r="F6" i="2" s="1"/>
  <c r="B42" i="6" s="1"/>
  <c r="CJ8" i="1"/>
  <c r="G6" i="2" s="1"/>
  <c r="B43" i="6" s="1"/>
  <c r="CK8" i="1"/>
  <c r="H6" i="2" s="1"/>
  <c r="B44" i="6" s="1"/>
  <c r="CL8" i="1"/>
  <c r="I6" i="2" s="1"/>
  <c r="B45" i="6" s="1"/>
  <c r="CM8" i="1"/>
  <c r="J6" i="2" s="1"/>
  <c r="B46" i="6" s="1"/>
  <c r="CN8" i="1"/>
  <c r="K6" i="2" s="1"/>
  <c r="B47" i="6" s="1"/>
  <c r="CF9" i="1"/>
  <c r="CG9" i="1"/>
  <c r="D7" i="2" s="1"/>
  <c r="B53" i="6" s="1"/>
  <c r="CH9" i="1"/>
  <c r="E7" i="2" s="1"/>
  <c r="B54" i="6" s="1"/>
  <c r="CI9" i="1"/>
  <c r="F7" i="2" s="1"/>
  <c r="B55" i="6" s="1"/>
  <c r="CJ9" i="1"/>
  <c r="G7" i="2" s="1"/>
  <c r="CK9" i="1"/>
  <c r="H7" i="2" s="1"/>
  <c r="B57" i="6" s="1"/>
  <c r="CL9" i="1"/>
  <c r="I7" i="2" s="1"/>
  <c r="B58" i="6" s="1"/>
  <c r="CM9" i="1"/>
  <c r="J7" i="2" s="1"/>
  <c r="B59" i="6" s="1"/>
  <c r="CN9" i="1"/>
  <c r="K7" i="2" s="1"/>
  <c r="B60" i="6" s="1"/>
  <c r="CF10" i="1"/>
  <c r="CG10" i="1"/>
  <c r="D8" i="2" s="1"/>
  <c r="B66" i="6" s="1"/>
  <c r="CH10" i="1"/>
  <c r="E8" i="2" s="1"/>
  <c r="B67" i="6" s="1"/>
  <c r="CI10" i="1"/>
  <c r="F8" i="2" s="1"/>
  <c r="B68" i="6" s="1"/>
  <c r="CJ10" i="1"/>
  <c r="G8" i="2" s="1"/>
  <c r="B69" i="6" s="1"/>
  <c r="CK10" i="1"/>
  <c r="H8" i="2" s="1"/>
  <c r="B70" i="6" s="1"/>
  <c r="CL10" i="1"/>
  <c r="I8" i="2" s="1"/>
  <c r="B71" i="6" s="1"/>
  <c r="CM10" i="1"/>
  <c r="J8" i="2" s="1"/>
  <c r="B72" i="6" s="1"/>
  <c r="CN10" i="1"/>
  <c r="K8" i="2" s="1"/>
  <c r="B73" i="6" s="1"/>
  <c r="CF11" i="1"/>
  <c r="CG11" i="1"/>
  <c r="D9" i="2" s="1"/>
  <c r="B78" i="6" s="1"/>
  <c r="CH11" i="1"/>
  <c r="E9" i="2" s="1"/>
  <c r="B79" i="6" s="1"/>
  <c r="CI11" i="1"/>
  <c r="F9" i="2" s="1"/>
  <c r="B80" i="6" s="1"/>
  <c r="CJ11" i="1"/>
  <c r="G9" i="2" s="1"/>
  <c r="B81" i="6" s="1"/>
  <c r="CK11" i="1"/>
  <c r="H9" i="2" s="1"/>
  <c r="B82" i="6" s="1"/>
  <c r="CL11" i="1"/>
  <c r="I9" i="2" s="1"/>
  <c r="B83" i="6" s="1"/>
  <c r="CM11" i="1"/>
  <c r="J9" i="2" s="1"/>
  <c r="B84" i="6" s="1"/>
  <c r="CN11" i="1"/>
  <c r="K9" i="2" s="1"/>
  <c r="CF12" i="1"/>
  <c r="CG12" i="1"/>
  <c r="D10" i="2" s="1"/>
  <c r="B91" i="6" s="1"/>
  <c r="CH12" i="1"/>
  <c r="E10" i="2" s="1"/>
  <c r="B92" i="6" s="1"/>
  <c r="CI12" i="1"/>
  <c r="F10" i="2"/>
  <c r="B93" i="6" s="1"/>
  <c r="CJ12" i="1"/>
  <c r="G10" i="2" s="1"/>
  <c r="B94" i="6" s="1"/>
  <c r="CK12" i="1"/>
  <c r="H10" i="2" s="1"/>
  <c r="CL12" i="1"/>
  <c r="I10" i="2" s="1"/>
  <c r="B96" i="6" s="1"/>
  <c r="CM12" i="1"/>
  <c r="J10" i="2" s="1"/>
  <c r="B97" i="6" s="1"/>
  <c r="CN12" i="1"/>
  <c r="K10" i="2" s="1"/>
  <c r="B98" i="6" s="1"/>
  <c r="CF13" i="1"/>
  <c r="CG13" i="1"/>
  <c r="D11" i="2" s="1"/>
  <c r="B104" i="6" s="1"/>
  <c r="CH13" i="1"/>
  <c r="E11" i="2" s="1"/>
  <c r="CI13" i="1"/>
  <c r="F11" i="2" s="1"/>
  <c r="B106" i="6" s="1"/>
  <c r="CJ13" i="1"/>
  <c r="G11" i="2" s="1"/>
  <c r="B107" i="6" s="1"/>
  <c r="CK13" i="1"/>
  <c r="H11" i="2" s="1"/>
  <c r="B108" i="6" s="1"/>
  <c r="CL13" i="1"/>
  <c r="I11" i="2"/>
  <c r="B109" i="6" s="1"/>
  <c r="CM13" i="1"/>
  <c r="J11" i="2" s="1"/>
  <c r="B110" i="6" s="1"/>
  <c r="CN13" i="1"/>
  <c r="K11" i="2" s="1"/>
  <c r="B111" i="6" s="1"/>
  <c r="CF14" i="1"/>
  <c r="CG14" i="1"/>
  <c r="D12" i="2" s="1"/>
  <c r="CH14" i="1"/>
  <c r="E12" i="2" s="1"/>
  <c r="P3" i="6" s="1"/>
  <c r="CI14" i="1"/>
  <c r="F12" i="2" s="1"/>
  <c r="P4" i="6" s="1"/>
  <c r="CJ14" i="1"/>
  <c r="G12" i="2" s="1"/>
  <c r="P5" i="6" s="1"/>
  <c r="CK14" i="1"/>
  <c r="H12" i="2" s="1"/>
  <c r="P6" i="6" s="1"/>
  <c r="CL14" i="1"/>
  <c r="I12" i="2" s="1"/>
  <c r="P7" i="6" s="1"/>
  <c r="CM14" i="1"/>
  <c r="J12" i="2" s="1"/>
  <c r="P8" i="6" s="1"/>
  <c r="CN14" i="1"/>
  <c r="K12" i="2" s="1"/>
  <c r="P9" i="6" s="1"/>
  <c r="CF15" i="1"/>
  <c r="CG15" i="1"/>
  <c r="D13" i="2" s="1"/>
  <c r="P15" i="6" s="1"/>
  <c r="CH15" i="1"/>
  <c r="E13" i="2"/>
  <c r="P16" i="6" s="1"/>
  <c r="CI15" i="1"/>
  <c r="F13" i="2" s="1"/>
  <c r="P17" i="6" s="1"/>
  <c r="CJ15" i="1"/>
  <c r="G13" i="2" s="1"/>
  <c r="P18" i="6" s="1"/>
  <c r="CK15" i="1"/>
  <c r="H13" i="2" s="1"/>
  <c r="P19" i="6" s="1"/>
  <c r="CL15" i="1"/>
  <c r="I13" i="2" s="1"/>
  <c r="P20" i="6" s="1"/>
  <c r="CM15" i="1"/>
  <c r="J13" i="2" s="1"/>
  <c r="P21" i="6" s="1"/>
  <c r="CN15" i="1"/>
  <c r="K13" i="2" s="1"/>
  <c r="CF16" i="1"/>
  <c r="CG16" i="1"/>
  <c r="D14" i="2" s="1"/>
  <c r="P28" i="6" s="1"/>
  <c r="CH16" i="1"/>
  <c r="E14" i="2" s="1"/>
  <c r="P29" i="6" s="1"/>
  <c r="CI16" i="1"/>
  <c r="F14" i="2"/>
  <c r="P30" i="6" s="1"/>
  <c r="CJ16" i="1"/>
  <c r="G14" i="2" s="1"/>
  <c r="P31" i="6" s="1"/>
  <c r="CK16" i="1"/>
  <c r="H14" i="2" s="1"/>
  <c r="P32" i="6" s="1"/>
  <c r="CL16" i="1"/>
  <c r="I14" i="2" s="1"/>
  <c r="P33" i="6" s="1"/>
  <c r="CM16" i="1"/>
  <c r="J14" i="2" s="1"/>
  <c r="P34" i="6" s="1"/>
  <c r="CN16" i="1"/>
  <c r="K14" i="2" s="1"/>
  <c r="P35" i="6" s="1"/>
  <c r="CF17" i="1"/>
  <c r="CG17" i="1"/>
  <c r="D15" i="2" s="1"/>
  <c r="P40" i="6" s="1"/>
  <c r="CH17" i="1"/>
  <c r="E15" i="2" s="1"/>
  <c r="CI17" i="1"/>
  <c r="F15" i="2" s="1"/>
  <c r="P42" i="6" s="1"/>
  <c r="CJ17" i="1"/>
  <c r="G15" i="2" s="1"/>
  <c r="P43" i="6" s="1"/>
  <c r="CK17" i="1"/>
  <c r="H15" i="2" s="1"/>
  <c r="P44" i="6" s="1"/>
  <c r="CL17" i="1"/>
  <c r="I15" i="2"/>
  <c r="P45" i="6" s="1"/>
  <c r="CM17" i="1"/>
  <c r="J15" i="2" s="1"/>
  <c r="P46" i="6" s="1"/>
  <c r="CN17" i="1"/>
  <c r="K15" i="2"/>
  <c r="P47" i="6" s="1"/>
  <c r="CF18" i="1"/>
  <c r="CG18" i="1"/>
  <c r="D16" i="2" s="1"/>
  <c r="P53" i="6" s="1"/>
  <c r="CH18" i="1"/>
  <c r="E16" i="2" s="1"/>
  <c r="P54" i="6" s="1"/>
  <c r="CI18" i="1"/>
  <c r="F16" i="2"/>
  <c r="P55" i="6" s="1"/>
  <c r="CJ18" i="1"/>
  <c r="G16" i="2" s="1"/>
  <c r="P56" i="6" s="1"/>
  <c r="CK18" i="1"/>
  <c r="H16" i="2" s="1"/>
  <c r="P57" i="6" s="1"/>
  <c r="CL18" i="1"/>
  <c r="I16" i="2" s="1"/>
  <c r="P58" i="6" s="1"/>
  <c r="CM18" i="1"/>
  <c r="J16" i="2" s="1"/>
  <c r="P59" i="6" s="1"/>
  <c r="CN18" i="1"/>
  <c r="K16" i="2" s="1"/>
  <c r="P60" i="6" s="1"/>
  <c r="CF19" i="1"/>
  <c r="CG19" i="1"/>
  <c r="D17" i="2" s="1"/>
  <c r="CH19" i="1"/>
  <c r="E17" i="2" s="1"/>
  <c r="P67" i="6" s="1"/>
  <c r="CI19" i="1"/>
  <c r="F17" i="2" s="1"/>
  <c r="P68" i="6" s="1"/>
  <c r="CJ19" i="1"/>
  <c r="G17" i="2" s="1"/>
  <c r="P69" i="6" s="1"/>
  <c r="CK19" i="1"/>
  <c r="H17" i="2" s="1"/>
  <c r="P70" i="6" s="1"/>
  <c r="CL19" i="1"/>
  <c r="I17" i="2"/>
  <c r="P71" i="6" s="1"/>
  <c r="CM19" i="1"/>
  <c r="J17" i="2" s="1"/>
  <c r="P72" i="6" s="1"/>
  <c r="CN19" i="1"/>
  <c r="K17" i="2" s="1"/>
  <c r="P73" i="6" s="1"/>
  <c r="CF20" i="1"/>
  <c r="CG20" i="1"/>
  <c r="D18" i="2" s="1"/>
  <c r="P78" i="6" s="1"/>
  <c r="CH20" i="1"/>
  <c r="E18" i="2" s="1"/>
  <c r="CI20" i="1"/>
  <c r="F18" i="2" s="1"/>
  <c r="P80" i="6" s="1"/>
  <c r="CJ20" i="1"/>
  <c r="G18" i="2" s="1"/>
  <c r="P81" i="6" s="1"/>
  <c r="CK20" i="1"/>
  <c r="H18" i="2" s="1"/>
  <c r="P82" i="6" s="1"/>
  <c r="CL20" i="1"/>
  <c r="I18" i="2" s="1"/>
  <c r="P83" i="6" s="1"/>
  <c r="CM20" i="1"/>
  <c r="J18" i="2" s="1"/>
  <c r="P84" i="6" s="1"/>
  <c r="CN20" i="1"/>
  <c r="K18" i="2" s="1"/>
  <c r="P85" i="6" s="1"/>
  <c r="CF21" i="1"/>
  <c r="CG21" i="1"/>
  <c r="D19" i="2" s="1"/>
  <c r="P91" i="6" s="1"/>
  <c r="CH21" i="1"/>
  <c r="E19" i="2"/>
  <c r="P92" i="6" s="1"/>
  <c r="CI21" i="1"/>
  <c r="F19" i="2" s="1"/>
  <c r="P93" i="6" s="1"/>
  <c r="CJ21" i="1"/>
  <c r="G19" i="2" s="1"/>
  <c r="P94" i="6" s="1"/>
  <c r="CK21" i="1"/>
  <c r="H19" i="2" s="1"/>
  <c r="P95" i="6" s="1"/>
  <c r="CL21" i="1"/>
  <c r="I19" i="2" s="1"/>
  <c r="CM21" i="1"/>
  <c r="J19" i="2" s="1"/>
  <c r="CN21" i="1"/>
  <c r="K19" i="2" s="1"/>
  <c r="P98" i="6" s="1"/>
  <c r="CF22" i="1"/>
  <c r="CG22" i="1"/>
  <c r="D20" i="2" s="1"/>
  <c r="P104" i="6" s="1"/>
  <c r="CH22" i="1"/>
  <c r="E20" i="2" s="1"/>
  <c r="P105" i="6" s="1"/>
  <c r="CI22" i="1"/>
  <c r="F20" i="2" s="1"/>
  <c r="P106" i="6" s="1"/>
  <c r="CJ22" i="1"/>
  <c r="G20" i="2" s="1"/>
  <c r="P107" i="6" s="1"/>
  <c r="CK22" i="1"/>
  <c r="H20" i="2" s="1"/>
  <c r="P108" i="6" s="1"/>
  <c r="CL22" i="1"/>
  <c r="I20" i="2"/>
  <c r="P109" i="6" s="1"/>
  <c r="CM22" i="1"/>
  <c r="J20" i="2" s="1"/>
  <c r="P110" i="6" s="1"/>
  <c r="CN22" i="1"/>
  <c r="K20" i="2" s="1"/>
  <c r="P111" i="6" s="1"/>
  <c r="CF23" i="1"/>
  <c r="CG23" i="1"/>
  <c r="D21" i="2" s="1"/>
  <c r="AD2" i="6" s="1"/>
  <c r="CH23" i="1"/>
  <c r="E21" i="2" s="1"/>
  <c r="AD3" i="6" s="1"/>
  <c r="CI23" i="1"/>
  <c r="F21" i="2" s="1"/>
  <c r="AD4" i="6" s="1"/>
  <c r="CJ23" i="1"/>
  <c r="G21" i="2" s="1"/>
  <c r="AD5" i="6" s="1"/>
  <c r="CK23" i="1"/>
  <c r="H21" i="2" s="1"/>
  <c r="AD6" i="6" s="1"/>
  <c r="CL23" i="1"/>
  <c r="I21" i="2" s="1"/>
  <c r="AD7" i="6" s="1"/>
  <c r="CM23" i="1"/>
  <c r="J21" i="2" s="1"/>
  <c r="AD8" i="6" s="1"/>
  <c r="CN23" i="1"/>
  <c r="K21" i="2" s="1"/>
  <c r="AD9" i="6" s="1"/>
  <c r="CF24" i="1"/>
  <c r="CG24" i="1"/>
  <c r="D22" i="2" s="1"/>
  <c r="CH24" i="1"/>
  <c r="E22" i="2"/>
  <c r="AD16" i="6" s="1"/>
  <c r="CI24" i="1"/>
  <c r="F22" i="2" s="1"/>
  <c r="AD17" i="6" s="1"/>
  <c r="CJ24" i="1"/>
  <c r="G22" i="2" s="1"/>
  <c r="AD18" i="6" s="1"/>
  <c r="CK24" i="1"/>
  <c r="H22" i="2" s="1"/>
  <c r="AD19" i="6" s="1"/>
  <c r="CL24" i="1"/>
  <c r="I22" i="2" s="1"/>
  <c r="AD20" i="6" s="1"/>
  <c r="CM24" i="1"/>
  <c r="J22" i="2" s="1"/>
  <c r="AD21" i="6" s="1"/>
  <c r="CN24" i="1"/>
  <c r="K22" i="2" s="1"/>
  <c r="AD22" i="6" s="1"/>
  <c r="CF25" i="1"/>
  <c r="CG25" i="1"/>
  <c r="D23" i="2"/>
  <c r="CH25" i="1"/>
  <c r="E23" i="2" s="1"/>
  <c r="AD29" i="6" s="1"/>
  <c r="CI25" i="1"/>
  <c r="F23" i="2" s="1"/>
  <c r="AD30" i="6" s="1"/>
  <c r="CJ25" i="1"/>
  <c r="G23" i="2" s="1"/>
  <c r="AD31" i="6" s="1"/>
  <c r="CK25" i="1"/>
  <c r="H23" i="2" s="1"/>
  <c r="AD32" i="6" s="1"/>
  <c r="CL25" i="1"/>
  <c r="I23" i="2" s="1"/>
  <c r="AD33" i="6" s="1"/>
  <c r="CM25" i="1"/>
  <c r="J23" i="2" s="1"/>
  <c r="AD34" i="6" s="1"/>
  <c r="CN25" i="1"/>
  <c r="K23" i="2" s="1"/>
  <c r="AD35" i="6" s="1"/>
  <c r="CF26" i="1"/>
  <c r="CG26" i="1"/>
  <c r="D24" i="2" s="1"/>
  <c r="CH26" i="1"/>
  <c r="E24" i="2"/>
  <c r="AD41" i="6" s="1"/>
  <c r="CI26" i="1"/>
  <c r="F24" i="2" s="1"/>
  <c r="AD42" i="6" s="1"/>
  <c r="CJ26" i="1"/>
  <c r="G24" i="2" s="1"/>
  <c r="AD43" i="6" s="1"/>
  <c r="CK26" i="1"/>
  <c r="H24" i="2" s="1"/>
  <c r="AD44" i="6" s="1"/>
  <c r="CL26" i="1"/>
  <c r="I24" i="2" s="1"/>
  <c r="AD45" i="6" s="1"/>
  <c r="CM26" i="1"/>
  <c r="J24" i="2" s="1"/>
  <c r="AD46" i="6" s="1"/>
  <c r="CN26" i="1"/>
  <c r="K24" i="2" s="1"/>
  <c r="AD47" i="6" s="1"/>
  <c r="CF27" i="1"/>
  <c r="CG27" i="1"/>
  <c r="D25" i="2" s="1"/>
  <c r="AD53" i="6" s="1"/>
  <c r="CH27" i="1"/>
  <c r="E25" i="2" s="1"/>
  <c r="AD54" i="6" s="1"/>
  <c r="CI27" i="1"/>
  <c r="F25" i="2"/>
  <c r="AD55" i="6" s="1"/>
  <c r="CJ27" i="1"/>
  <c r="G25" i="2" s="1"/>
  <c r="CK27" i="1"/>
  <c r="H25" i="2" s="1"/>
  <c r="AD57" i="6" s="1"/>
  <c r="CL27" i="1"/>
  <c r="CM27" i="1"/>
  <c r="J25" i="2" s="1"/>
  <c r="AD59" i="6" s="1"/>
  <c r="CN27" i="1"/>
  <c r="K25" i="2" s="1"/>
  <c r="AD60" i="6" s="1"/>
  <c r="CF28" i="1"/>
  <c r="CG28" i="1"/>
  <c r="D26" i="2" s="1"/>
  <c r="CH28" i="1"/>
  <c r="E26" i="2" s="1"/>
  <c r="AD67" i="6" s="1"/>
  <c r="CI28" i="1"/>
  <c r="F26" i="2" s="1"/>
  <c r="AD68" i="6" s="1"/>
  <c r="CJ28" i="1"/>
  <c r="G26" i="2" s="1"/>
  <c r="AD69" i="6" s="1"/>
  <c r="CK28" i="1"/>
  <c r="H26" i="2" s="1"/>
  <c r="AD70" i="6" s="1"/>
  <c r="CL28" i="1"/>
  <c r="I26" i="2"/>
  <c r="AD71" i="6" s="1"/>
  <c r="CM28" i="1"/>
  <c r="J26" i="2" s="1"/>
  <c r="AD72" i="6" s="1"/>
  <c r="CN28" i="1"/>
  <c r="K26" i="2" s="1"/>
  <c r="AD73" i="6" s="1"/>
  <c r="CF29" i="1"/>
  <c r="CG29" i="1"/>
  <c r="D27" i="2" s="1"/>
  <c r="AD78" i="6" s="1"/>
  <c r="CH29" i="1"/>
  <c r="E27" i="2" s="1"/>
  <c r="CI29" i="1"/>
  <c r="F27" i="2" s="1"/>
  <c r="AD80" i="6" s="1"/>
  <c r="CJ29" i="1"/>
  <c r="G27" i="2" s="1"/>
  <c r="AD81" i="6" s="1"/>
  <c r="CK29" i="1"/>
  <c r="H27" i="2"/>
  <c r="AD82" i="6" s="1"/>
  <c r="CL29" i="1"/>
  <c r="I27" i="2" s="1"/>
  <c r="AD83" i="6" s="1"/>
  <c r="CM29" i="1"/>
  <c r="J27" i="2" s="1"/>
  <c r="AD84" i="6" s="1"/>
  <c r="CN29" i="1"/>
  <c r="K27" i="2" s="1"/>
  <c r="AD85" i="6" s="1"/>
  <c r="CF30" i="1"/>
  <c r="CG30" i="1"/>
  <c r="D28" i="2" s="1"/>
  <c r="CH30" i="1"/>
  <c r="E28" i="2" s="1"/>
  <c r="AD92" i="6" s="1"/>
  <c r="CI30" i="1"/>
  <c r="F28" i="2" s="1"/>
  <c r="AD93" i="6" s="1"/>
  <c r="CJ30" i="1"/>
  <c r="G28" i="2" s="1"/>
  <c r="AD94" i="6" s="1"/>
  <c r="CK30" i="1"/>
  <c r="H28" i="2" s="1"/>
  <c r="AD95" i="6" s="1"/>
  <c r="CL30" i="1"/>
  <c r="I28" i="2" s="1"/>
  <c r="AD96" i="6" s="1"/>
  <c r="CM30" i="1"/>
  <c r="J28" i="2" s="1"/>
  <c r="AD97" i="6" s="1"/>
  <c r="CN30" i="1"/>
  <c r="K28" i="2" s="1"/>
  <c r="AD98" i="6" s="1"/>
  <c r="CF31" i="1"/>
  <c r="CG31" i="1"/>
  <c r="D29" i="2" s="1"/>
  <c r="AD104" i="6" s="1"/>
  <c r="CH31" i="1"/>
  <c r="E29" i="2" s="1"/>
  <c r="CI31" i="1"/>
  <c r="F29" i="2" s="1"/>
  <c r="AD106" i="6" s="1"/>
  <c r="CJ31" i="1"/>
  <c r="G29" i="2" s="1"/>
  <c r="AD107" i="6" s="1"/>
  <c r="CK31" i="1"/>
  <c r="H29" i="2" s="1"/>
  <c r="AD108" i="6" s="1"/>
  <c r="CL31" i="1"/>
  <c r="I29" i="2" s="1"/>
  <c r="AD109" i="6" s="1"/>
  <c r="CM31" i="1"/>
  <c r="J29" i="2" s="1"/>
  <c r="AD110" i="6" s="1"/>
  <c r="CN31" i="1"/>
  <c r="K29" i="2" s="1"/>
  <c r="AD111" i="6" s="1"/>
  <c r="CF32" i="1"/>
  <c r="CG32" i="1"/>
  <c r="D30" i="2" s="1"/>
  <c r="AR2" i="6" s="1"/>
  <c r="CH32" i="1"/>
  <c r="E30" i="2" s="1"/>
  <c r="AR3" i="6" s="1"/>
  <c r="CI32" i="1"/>
  <c r="F30" i="2" s="1"/>
  <c r="AR4" i="6" s="1"/>
  <c r="CJ32" i="1"/>
  <c r="G30" i="2" s="1"/>
  <c r="AR5" i="6" s="1"/>
  <c r="CK32" i="1"/>
  <c r="H30" i="2" s="1"/>
  <c r="AR6" i="6" s="1"/>
  <c r="CL32" i="1"/>
  <c r="I30" i="2" s="1"/>
  <c r="AR7" i="6" s="1"/>
  <c r="CM32" i="1"/>
  <c r="J30" i="2" s="1"/>
  <c r="AR8" i="6" s="1"/>
  <c r="CN32" i="1"/>
  <c r="K30" i="2" s="1"/>
  <c r="AR9" i="6" s="1"/>
  <c r="CF33" i="1"/>
  <c r="CG33" i="1"/>
  <c r="D31" i="2" s="1"/>
  <c r="AR15" i="6" s="1"/>
  <c r="CH33" i="1"/>
  <c r="E31" i="2" s="1"/>
  <c r="AR16" i="6" s="1"/>
  <c r="CI33" i="1"/>
  <c r="F31" i="2" s="1"/>
  <c r="AR17" i="6" s="1"/>
  <c r="CJ33" i="1"/>
  <c r="G31" i="2" s="1"/>
  <c r="AR18" i="6" s="1"/>
  <c r="CK33" i="1"/>
  <c r="H31" i="2" s="1"/>
  <c r="AR19" i="6" s="1"/>
  <c r="CL33" i="1"/>
  <c r="I31" i="2" s="1"/>
  <c r="AR20" i="6" s="1"/>
  <c r="CM33" i="1"/>
  <c r="J31" i="2" s="1"/>
  <c r="AR21" i="6" s="1"/>
  <c r="CN33" i="1"/>
  <c r="K31" i="2" s="1"/>
  <c r="AR22" i="6" s="1"/>
  <c r="CF34" i="1"/>
  <c r="CG34" i="1"/>
  <c r="D32" i="2" s="1"/>
  <c r="AR28" i="6" s="1"/>
  <c r="CH34" i="1"/>
  <c r="E32" i="2" s="1"/>
  <c r="AR29" i="6" s="1"/>
  <c r="CI34" i="1"/>
  <c r="F32" i="2" s="1"/>
  <c r="AR30" i="6" s="1"/>
  <c r="CJ34" i="1"/>
  <c r="G32" i="2" s="1"/>
  <c r="AR31" i="6" s="1"/>
  <c r="CK34" i="1"/>
  <c r="H32" i="2" s="1"/>
  <c r="AR32" i="6" s="1"/>
  <c r="CL34" i="1"/>
  <c r="I32" i="2" s="1"/>
  <c r="AR33" i="6" s="1"/>
  <c r="CM34" i="1"/>
  <c r="J32" i="2" s="1"/>
  <c r="AR34" i="6" s="1"/>
  <c r="CN34" i="1"/>
  <c r="K32" i="2" s="1"/>
  <c r="AR35" i="6" s="1"/>
  <c r="B75" i="6" l="1"/>
  <c r="F69" i="6" s="1"/>
  <c r="G69" i="6" s="1"/>
  <c r="P41" i="6"/>
  <c r="P49" i="6" s="1"/>
  <c r="L15" i="2"/>
  <c r="M15" i="2" s="1"/>
  <c r="B7" i="6"/>
  <c r="B11" i="6" s="1"/>
  <c r="F3" i="6" s="1"/>
  <c r="G3" i="6" s="1"/>
  <c r="L3" i="2"/>
  <c r="U3" i="2" s="1"/>
  <c r="AD11" i="6"/>
  <c r="AH9" i="6" s="1"/>
  <c r="AI9" i="6" s="1"/>
  <c r="P96" i="6"/>
  <c r="P100" i="6" s="1"/>
  <c r="L19" i="2"/>
  <c r="M19" i="2" s="1"/>
  <c r="P22" i="6"/>
  <c r="P24" i="6" s="1"/>
  <c r="L13" i="2"/>
  <c r="M13" i="2" s="1"/>
  <c r="B49" i="6"/>
  <c r="F44" i="6" s="1"/>
  <c r="G44" i="6" s="1"/>
  <c r="F72" i="6"/>
  <c r="G72" i="6" s="1"/>
  <c r="F73" i="6"/>
  <c r="G73" i="6" s="1"/>
  <c r="L14" i="2"/>
  <c r="M14" i="2" s="1"/>
  <c r="L16" i="2"/>
  <c r="M16" i="2" s="1"/>
  <c r="T13" i="2"/>
  <c r="T16" i="2"/>
  <c r="F66" i="6"/>
  <c r="G66" i="6" s="1"/>
  <c r="F68" i="6"/>
  <c r="G68" i="6" s="1"/>
  <c r="F67" i="6"/>
  <c r="G67" i="6" s="1"/>
  <c r="L5" i="2"/>
  <c r="T5" i="2" s="1"/>
  <c r="L8" i="2"/>
  <c r="U8" i="2" s="1"/>
  <c r="L21" i="2"/>
  <c r="L30" i="2"/>
  <c r="M30" i="2" s="1"/>
  <c r="L31" i="2"/>
  <c r="Q31" i="2" s="1"/>
  <c r="L20" i="2"/>
  <c r="M20" i="2" s="1"/>
  <c r="AR11" i="6"/>
  <c r="AV2" i="6" s="1"/>
  <c r="AW2" i="6" s="1"/>
  <c r="AR37" i="6"/>
  <c r="AR24" i="6"/>
  <c r="AD105" i="6"/>
  <c r="AD113" i="6" s="1"/>
  <c r="L29" i="2"/>
  <c r="M29" i="2" s="1"/>
  <c r="AD28" i="6"/>
  <c r="AD37" i="6" s="1"/>
  <c r="L23" i="2"/>
  <c r="M23" i="2" s="1"/>
  <c r="AD15" i="6"/>
  <c r="AD24" i="6" s="1"/>
  <c r="AH19" i="6" s="1"/>
  <c r="AI19" i="6" s="1"/>
  <c r="L22" i="2"/>
  <c r="M22" i="2" s="1"/>
  <c r="P2" i="6"/>
  <c r="P11" i="6" s="1"/>
  <c r="L12" i="2"/>
  <c r="M12" i="2" s="1"/>
  <c r="B95" i="6"/>
  <c r="B100" i="6" s="1"/>
  <c r="L10" i="2"/>
  <c r="B56" i="6"/>
  <c r="B62" i="6" s="1"/>
  <c r="F58" i="6" s="1"/>
  <c r="G58" i="6" s="1"/>
  <c r="L7" i="2"/>
  <c r="B37" i="6"/>
  <c r="F35" i="6" s="1"/>
  <c r="G35" i="6" s="1"/>
  <c r="AD91" i="6"/>
  <c r="AD100" i="6" s="1"/>
  <c r="L28" i="2"/>
  <c r="M28" i="2" s="1"/>
  <c r="AD66" i="6"/>
  <c r="AD75" i="6" s="1"/>
  <c r="AH71" i="6" s="1"/>
  <c r="AI71" i="6" s="1"/>
  <c r="L26" i="2"/>
  <c r="M26" i="2" s="1"/>
  <c r="P113" i="6"/>
  <c r="T107" i="6" s="1"/>
  <c r="U107" i="6" s="1"/>
  <c r="B105" i="6"/>
  <c r="B113" i="6" s="1"/>
  <c r="F105" i="6" s="1"/>
  <c r="G105" i="6" s="1"/>
  <c r="L11" i="2"/>
  <c r="B85" i="6"/>
  <c r="B87" i="6" s="1"/>
  <c r="F83" i="6" s="1"/>
  <c r="G83" i="6" s="1"/>
  <c r="L9" i="2"/>
  <c r="B19" i="6"/>
  <c r="B24" i="6" s="1"/>
  <c r="L4" i="2"/>
  <c r="P37" i="6"/>
  <c r="L6" i="2"/>
  <c r="AH17" i="6"/>
  <c r="AI17" i="6" s="1"/>
  <c r="AD40" i="6"/>
  <c r="AD49" i="6" s="1"/>
  <c r="L24" i="2"/>
  <c r="M24" i="2" s="1"/>
  <c r="P79" i="6"/>
  <c r="P87" i="6" s="1"/>
  <c r="L18" i="2"/>
  <c r="M18" i="2" s="1"/>
  <c r="P66" i="6"/>
  <c r="P75" i="6" s="1"/>
  <c r="L17" i="2"/>
  <c r="M17" i="2" s="1"/>
  <c r="P62" i="6"/>
  <c r="Q20" i="2"/>
  <c r="AD79" i="6"/>
  <c r="AD87" i="6" s="1"/>
  <c r="L27" i="2"/>
  <c r="M27" i="2" s="1"/>
  <c r="AD56" i="6"/>
  <c r="L25" i="2"/>
  <c r="M25" i="2" s="1"/>
  <c r="AD62" i="6"/>
  <c r="L32" i="2"/>
  <c r="M32" i="2" s="1"/>
  <c r="R15" i="2" l="1"/>
  <c r="AV7" i="6"/>
  <c r="AW7" i="6" s="1"/>
  <c r="U20" i="2"/>
  <c r="U30" i="2"/>
  <c r="V20" i="2"/>
  <c r="AH2" i="6"/>
  <c r="AI2" i="6" s="1"/>
  <c r="AV3" i="6"/>
  <c r="AW3" i="6" s="1"/>
  <c r="AH66" i="6"/>
  <c r="AI66" i="6" s="1"/>
  <c r="V30" i="2"/>
  <c r="O30" i="2"/>
  <c r="P8" i="2"/>
  <c r="AV8" i="6"/>
  <c r="AW8" i="6" s="1"/>
  <c r="AV5" i="6"/>
  <c r="AW5" i="6" s="1"/>
  <c r="F110" i="6"/>
  <c r="G110" i="6" s="1"/>
  <c r="AH22" i="6"/>
  <c r="AI22" i="6" s="1"/>
  <c r="AH4" i="6"/>
  <c r="AI4" i="6" s="1"/>
  <c r="AH6" i="6"/>
  <c r="AI6" i="6" s="1"/>
  <c r="R19" i="2"/>
  <c r="R14" i="2"/>
  <c r="R13" i="2"/>
  <c r="T111" i="6"/>
  <c r="U111" i="6" s="1"/>
  <c r="AH8" i="6"/>
  <c r="AI8" i="6" s="1"/>
  <c r="AH3" i="6"/>
  <c r="AI3" i="6" s="1"/>
  <c r="O19" i="2"/>
  <c r="P19" i="2"/>
  <c r="O14" i="2"/>
  <c r="P13" i="2"/>
  <c r="F70" i="6"/>
  <c r="G70" i="6" s="1"/>
  <c r="AV9" i="6"/>
  <c r="AW9" i="6" s="1"/>
  <c r="AV6" i="6"/>
  <c r="AW6" i="6" s="1"/>
  <c r="AV4" i="6"/>
  <c r="AW4" i="6" s="1"/>
  <c r="T15" i="6"/>
  <c r="U15" i="6" s="1"/>
  <c r="T19" i="6"/>
  <c r="U19" i="6" s="1"/>
  <c r="P31" i="2"/>
  <c r="M31" i="2"/>
  <c r="R21" i="2"/>
  <c r="M21" i="2"/>
  <c r="T108" i="6"/>
  <c r="U108" i="6" s="1"/>
  <c r="T109" i="6"/>
  <c r="U109" i="6" s="1"/>
  <c r="F7" i="6"/>
  <c r="G7" i="6" s="1"/>
  <c r="S21" i="2"/>
  <c r="P3" i="2"/>
  <c r="S15" i="2"/>
  <c r="O16" i="2"/>
  <c r="P16" i="2"/>
  <c r="F34" i="6"/>
  <c r="G34" i="6" s="1"/>
  <c r="F71" i="6"/>
  <c r="G71" i="6" s="1"/>
  <c r="F78" i="6"/>
  <c r="G78" i="6" s="1"/>
  <c r="F81" i="6"/>
  <c r="G81" i="6" s="1"/>
  <c r="V8" i="2"/>
  <c r="R8" i="2"/>
  <c r="Q8" i="2"/>
  <c r="T8" i="2"/>
  <c r="O8" i="2"/>
  <c r="F40" i="6"/>
  <c r="G40" i="6" s="1"/>
  <c r="F42" i="6"/>
  <c r="G42" i="6" s="1"/>
  <c r="F47" i="6"/>
  <c r="G47" i="6" s="1"/>
  <c r="F29" i="6"/>
  <c r="G29" i="6" s="1"/>
  <c r="U5" i="2"/>
  <c r="V5" i="2"/>
  <c r="T92" i="6"/>
  <c r="U92" i="6" s="1"/>
  <c r="T96" i="6"/>
  <c r="U96" i="6" s="1"/>
  <c r="T98" i="6"/>
  <c r="U98" i="6" s="1"/>
  <c r="T95" i="6"/>
  <c r="U95" i="6" s="1"/>
  <c r="T97" i="6"/>
  <c r="U97" i="6" s="1"/>
  <c r="T93" i="6"/>
  <c r="U93" i="6" s="1"/>
  <c r="T94" i="6"/>
  <c r="U94" i="6" s="1"/>
  <c r="T91" i="6"/>
  <c r="U91" i="6" s="1"/>
  <c r="S14" i="2"/>
  <c r="T14" i="2"/>
  <c r="Q14" i="2"/>
  <c r="V14" i="2"/>
  <c r="P14" i="2"/>
  <c r="T3" i="2"/>
  <c r="S3" i="2"/>
  <c r="O3" i="2"/>
  <c r="Q3" i="2"/>
  <c r="O15" i="2"/>
  <c r="U15" i="2"/>
  <c r="P15" i="2"/>
  <c r="Q15" i="2"/>
  <c r="T21" i="6"/>
  <c r="U21" i="6" s="1"/>
  <c r="T106" i="6"/>
  <c r="U106" i="6" s="1"/>
  <c r="AH72" i="6"/>
  <c r="AI72" i="6" s="1"/>
  <c r="F41" i="6"/>
  <c r="G41" i="6" s="1"/>
  <c r="F46" i="6"/>
  <c r="G46" i="6" s="1"/>
  <c r="F43" i="6"/>
  <c r="G43" i="6" s="1"/>
  <c r="F45" i="6"/>
  <c r="G45" i="6" s="1"/>
  <c r="T21" i="2"/>
  <c r="R3" i="2"/>
  <c r="V3" i="2"/>
  <c r="T15" i="2"/>
  <c r="V15" i="2"/>
  <c r="U14" i="2"/>
  <c r="R16" i="2"/>
  <c r="S16" i="2"/>
  <c r="Q16" i="2"/>
  <c r="V16" i="2"/>
  <c r="U16" i="2"/>
  <c r="Q13" i="2"/>
  <c r="S13" i="2"/>
  <c r="V13" i="2"/>
  <c r="U13" i="2"/>
  <c r="O13" i="2"/>
  <c r="S19" i="2"/>
  <c r="Q19" i="2"/>
  <c r="V19" i="2"/>
  <c r="U19" i="2"/>
  <c r="T19" i="2"/>
  <c r="AH7" i="6"/>
  <c r="AI7" i="6" s="1"/>
  <c r="AH5" i="6"/>
  <c r="AI5" i="6" s="1"/>
  <c r="F9" i="6"/>
  <c r="G9" i="6" s="1"/>
  <c r="F5" i="6"/>
  <c r="G5" i="6" s="1"/>
  <c r="F6" i="6"/>
  <c r="G6" i="6" s="1"/>
  <c r="F2" i="6"/>
  <c r="G2" i="6" s="1"/>
  <c r="F4" i="6"/>
  <c r="G4" i="6" s="1"/>
  <c r="T31" i="2"/>
  <c r="R31" i="2"/>
  <c r="S31" i="2"/>
  <c r="V31" i="2"/>
  <c r="O31" i="2"/>
  <c r="Q21" i="2"/>
  <c r="P21" i="2"/>
  <c r="Q5" i="2"/>
  <c r="O5" i="2"/>
  <c r="R5" i="2"/>
  <c r="T20" i="6"/>
  <c r="U20" i="6" s="1"/>
  <c r="T17" i="6"/>
  <c r="U17" i="6" s="1"/>
  <c r="F33" i="6"/>
  <c r="G33" i="6" s="1"/>
  <c r="AH15" i="6"/>
  <c r="AI15" i="6" s="1"/>
  <c r="T18" i="6"/>
  <c r="U18" i="6" s="1"/>
  <c r="T16" i="6"/>
  <c r="U16" i="6" s="1"/>
  <c r="T22" i="6"/>
  <c r="U22" i="6" s="1"/>
  <c r="F80" i="6"/>
  <c r="G80" i="6" s="1"/>
  <c r="F79" i="6"/>
  <c r="G79" i="6" s="1"/>
  <c r="S5" i="2"/>
  <c r="P5" i="2"/>
  <c r="O21" i="2"/>
  <c r="U31" i="2"/>
  <c r="F8" i="6"/>
  <c r="G8" i="6" s="1"/>
  <c r="V21" i="2"/>
  <c r="U21" i="2"/>
  <c r="R20" i="2"/>
  <c r="P20" i="2"/>
  <c r="O20" i="2"/>
  <c r="S20" i="2"/>
  <c r="T20" i="2"/>
  <c r="T30" i="2"/>
  <c r="S30" i="2"/>
  <c r="R30" i="2"/>
  <c r="P30" i="2"/>
  <c r="Q30" i="2"/>
  <c r="S8" i="2"/>
  <c r="F16" i="6"/>
  <c r="G16" i="6" s="1"/>
  <c r="F18" i="6"/>
  <c r="G18" i="6" s="1"/>
  <c r="F20" i="6"/>
  <c r="G20" i="6" s="1"/>
  <c r="F17" i="6"/>
  <c r="G17" i="6" s="1"/>
  <c r="F19" i="6"/>
  <c r="G19" i="6" s="1"/>
  <c r="F15" i="6"/>
  <c r="G15" i="6" s="1"/>
  <c r="F21" i="6"/>
  <c r="G21" i="6" s="1"/>
  <c r="F22" i="6"/>
  <c r="G22" i="6" s="1"/>
  <c r="F82" i="6"/>
  <c r="G82" i="6" s="1"/>
  <c r="F85" i="6"/>
  <c r="G85" i="6" s="1"/>
  <c r="F84" i="6"/>
  <c r="G84" i="6" s="1"/>
  <c r="F104" i="6"/>
  <c r="G104" i="6" s="1"/>
  <c r="F108" i="6"/>
  <c r="G108" i="6" s="1"/>
  <c r="F107" i="6"/>
  <c r="G107" i="6" s="1"/>
  <c r="F111" i="6"/>
  <c r="G111" i="6" s="1"/>
  <c r="F109" i="6"/>
  <c r="G109" i="6" s="1"/>
  <c r="F106" i="6"/>
  <c r="G106" i="6" s="1"/>
  <c r="O26" i="2"/>
  <c r="U26" i="2"/>
  <c r="P26" i="2"/>
  <c r="Q26" i="2"/>
  <c r="V26" i="2"/>
  <c r="R26" i="2"/>
  <c r="T26" i="2"/>
  <c r="S26" i="2"/>
  <c r="P28" i="2"/>
  <c r="Q28" i="2"/>
  <c r="O28" i="2"/>
  <c r="V28" i="2"/>
  <c r="T28" i="2"/>
  <c r="R28" i="2"/>
  <c r="S28" i="2"/>
  <c r="U28" i="2"/>
  <c r="F31" i="6"/>
  <c r="G31" i="6" s="1"/>
  <c r="F28" i="6"/>
  <c r="G28" i="6" s="1"/>
  <c r="F32" i="6"/>
  <c r="G32" i="6" s="1"/>
  <c r="F30" i="6"/>
  <c r="G30" i="6" s="1"/>
  <c r="F54" i="6"/>
  <c r="G54" i="6" s="1"/>
  <c r="F59" i="6"/>
  <c r="G59" i="6" s="1"/>
  <c r="F55" i="6"/>
  <c r="G55" i="6" s="1"/>
  <c r="F53" i="6"/>
  <c r="G53" i="6" s="1"/>
  <c r="F56" i="6"/>
  <c r="G56" i="6" s="1"/>
  <c r="F57" i="6"/>
  <c r="G57" i="6" s="1"/>
  <c r="F60" i="6"/>
  <c r="G60" i="6" s="1"/>
  <c r="F91" i="6"/>
  <c r="G91" i="6" s="1"/>
  <c r="F93" i="6"/>
  <c r="G93" i="6" s="1"/>
  <c r="F94" i="6"/>
  <c r="G94" i="6" s="1"/>
  <c r="F92" i="6"/>
  <c r="G92" i="6" s="1"/>
  <c r="F97" i="6"/>
  <c r="G97" i="6" s="1"/>
  <c r="F96" i="6"/>
  <c r="G96" i="6" s="1"/>
  <c r="F95" i="6"/>
  <c r="G95" i="6" s="1"/>
  <c r="F98" i="6"/>
  <c r="G98" i="6" s="1"/>
  <c r="T7" i="6"/>
  <c r="U7" i="6" s="1"/>
  <c r="T9" i="6"/>
  <c r="U9" i="6" s="1"/>
  <c r="T2" i="6"/>
  <c r="U2" i="6" s="1"/>
  <c r="T5" i="6"/>
  <c r="U5" i="6" s="1"/>
  <c r="T8" i="6"/>
  <c r="U8" i="6" s="1"/>
  <c r="T4" i="6"/>
  <c r="U4" i="6" s="1"/>
  <c r="T3" i="6"/>
  <c r="U3" i="6" s="1"/>
  <c r="T6" i="6"/>
  <c r="U6" i="6" s="1"/>
  <c r="AH20" i="6"/>
  <c r="AI20" i="6" s="1"/>
  <c r="AH18" i="6"/>
  <c r="AI18" i="6" s="1"/>
  <c r="AH16" i="6"/>
  <c r="AI16" i="6" s="1"/>
  <c r="AH21" i="6"/>
  <c r="AI21" i="6" s="1"/>
  <c r="AH30" i="6"/>
  <c r="AI30" i="6" s="1"/>
  <c r="AH35" i="6"/>
  <c r="AI35" i="6" s="1"/>
  <c r="AH28" i="6"/>
  <c r="AI28" i="6" s="1"/>
  <c r="AH32" i="6"/>
  <c r="AI32" i="6" s="1"/>
  <c r="AH34" i="6"/>
  <c r="AI34" i="6" s="1"/>
  <c r="AH29" i="6"/>
  <c r="AI29" i="6" s="1"/>
  <c r="AH31" i="6"/>
  <c r="AI31" i="6" s="1"/>
  <c r="AH33" i="6"/>
  <c r="AI33" i="6" s="1"/>
  <c r="AV19" i="6"/>
  <c r="AW19" i="6" s="1"/>
  <c r="AV22" i="6"/>
  <c r="AW22" i="6" s="1"/>
  <c r="AV21" i="6"/>
  <c r="AW21" i="6" s="1"/>
  <c r="AV20" i="6"/>
  <c r="AW20" i="6" s="1"/>
  <c r="AV15" i="6"/>
  <c r="AW15" i="6" s="1"/>
  <c r="AV17" i="6"/>
  <c r="AW17" i="6" s="1"/>
  <c r="AV18" i="6"/>
  <c r="AW18" i="6" s="1"/>
  <c r="AV16" i="6"/>
  <c r="AW16" i="6" s="1"/>
  <c r="O4" i="2"/>
  <c r="P4" i="2"/>
  <c r="Q4" i="2"/>
  <c r="V4" i="2"/>
  <c r="T4" i="2"/>
  <c r="R4" i="2"/>
  <c r="S4" i="2"/>
  <c r="U4" i="2"/>
  <c r="U9" i="2"/>
  <c r="V9" i="2"/>
  <c r="R9" i="2"/>
  <c r="S9" i="2"/>
  <c r="T9" i="2"/>
  <c r="O9" i="2"/>
  <c r="Q9" i="2"/>
  <c r="P9" i="2"/>
  <c r="O11" i="2"/>
  <c r="T11" i="2"/>
  <c r="S11" i="2"/>
  <c r="U11" i="2"/>
  <c r="R11" i="2"/>
  <c r="V11" i="2"/>
  <c r="Q11" i="2"/>
  <c r="P11" i="2"/>
  <c r="T104" i="6"/>
  <c r="U104" i="6" s="1"/>
  <c r="T110" i="6"/>
  <c r="U110" i="6" s="1"/>
  <c r="T105" i="6"/>
  <c r="U105" i="6" s="1"/>
  <c r="AH69" i="6"/>
  <c r="AI69" i="6" s="1"/>
  <c r="AH70" i="6"/>
  <c r="AI70" i="6" s="1"/>
  <c r="AH67" i="6"/>
  <c r="AI67" i="6" s="1"/>
  <c r="AH68" i="6"/>
  <c r="AI68" i="6" s="1"/>
  <c r="AH73" i="6"/>
  <c r="AI73" i="6" s="1"/>
  <c r="AH97" i="6"/>
  <c r="AI97" i="6" s="1"/>
  <c r="AH96" i="6"/>
  <c r="AI96" i="6" s="1"/>
  <c r="AH95" i="6"/>
  <c r="AI95" i="6" s="1"/>
  <c r="AH98" i="6"/>
  <c r="AI98" i="6" s="1"/>
  <c r="AH92" i="6"/>
  <c r="AI92" i="6" s="1"/>
  <c r="AH94" i="6"/>
  <c r="AI94" i="6" s="1"/>
  <c r="AH93" i="6"/>
  <c r="AI93" i="6" s="1"/>
  <c r="AH91" i="6"/>
  <c r="AI91" i="6" s="1"/>
  <c r="O7" i="2"/>
  <c r="S7" i="2"/>
  <c r="R7" i="2"/>
  <c r="V7" i="2"/>
  <c r="Q7" i="2"/>
  <c r="P7" i="2"/>
  <c r="U7" i="2"/>
  <c r="T7" i="2"/>
  <c r="P10" i="2"/>
  <c r="S10" i="2"/>
  <c r="U10" i="2"/>
  <c r="T10" i="2"/>
  <c r="R10" i="2"/>
  <c r="V10" i="2"/>
  <c r="O10" i="2"/>
  <c r="Q10" i="2"/>
  <c r="U12" i="2"/>
  <c r="P12" i="2"/>
  <c r="Q12" i="2"/>
  <c r="O12" i="2"/>
  <c r="S12" i="2"/>
  <c r="V12" i="2"/>
  <c r="T12" i="2"/>
  <c r="R12" i="2"/>
  <c r="S22" i="2"/>
  <c r="R22" i="2"/>
  <c r="O22" i="2"/>
  <c r="V22" i="2"/>
  <c r="P22" i="2"/>
  <c r="Q22" i="2"/>
  <c r="T22" i="2"/>
  <c r="U22" i="2"/>
  <c r="S23" i="2"/>
  <c r="V23" i="2"/>
  <c r="Q23" i="2"/>
  <c r="P23" i="2"/>
  <c r="T23" i="2"/>
  <c r="O23" i="2"/>
  <c r="U23" i="2"/>
  <c r="R23" i="2"/>
  <c r="S29" i="2"/>
  <c r="R29" i="2"/>
  <c r="V29" i="2"/>
  <c r="Q29" i="2"/>
  <c r="P29" i="2"/>
  <c r="T29" i="2"/>
  <c r="O29" i="2"/>
  <c r="U29" i="2"/>
  <c r="AV32" i="6"/>
  <c r="AW32" i="6" s="1"/>
  <c r="AV35" i="6"/>
  <c r="AW35" i="6" s="1"/>
  <c r="AV34" i="6"/>
  <c r="AW34" i="6" s="1"/>
  <c r="AV33" i="6"/>
  <c r="AW33" i="6" s="1"/>
  <c r="AV31" i="6"/>
  <c r="AW31" i="6" s="1"/>
  <c r="AV29" i="6"/>
  <c r="AW29" i="6" s="1"/>
  <c r="AV28" i="6"/>
  <c r="AW28" i="6" s="1"/>
  <c r="AV30" i="6"/>
  <c r="AW30" i="6" s="1"/>
  <c r="T45" i="6"/>
  <c r="U45" i="6" s="1"/>
  <c r="T41" i="6"/>
  <c r="U41" i="6" s="1"/>
  <c r="T44" i="6"/>
  <c r="U44" i="6" s="1"/>
  <c r="T43" i="6"/>
  <c r="U43" i="6" s="1"/>
  <c r="T47" i="6"/>
  <c r="U47" i="6" s="1"/>
  <c r="T46" i="6"/>
  <c r="U46" i="6" s="1"/>
  <c r="T42" i="6"/>
  <c r="U42" i="6" s="1"/>
  <c r="T40" i="6"/>
  <c r="U40" i="6" s="1"/>
  <c r="T33" i="6"/>
  <c r="U33" i="6" s="1"/>
  <c r="T29" i="6"/>
  <c r="U29" i="6" s="1"/>
  <c r="T35" i="6"/>
  <c r="U35" i="6" s="1"/>
  <c r="T30" i="6"/>
  <c r="U30" i="6" s="1"/>
  <c r="T34" i="6"/>
  <c r="U34" i="6" s="1"/>
  <c r="T28" i="6"/>
  <c r="U28" i="6" s="1"/>
  <c r="T32" i="6"/>
  <c r="U32" i="6" s="1"/>
  <c r="T31" i="6"/>
  <c r="U31" i="6" s="1"/>
  <c r="Q6" i="2"/>
  <c r="U6" i="2"/>
  <c r="P6" i="2"/>
  <c r="O6" i="2"/>
  <c r="S6" i="2"/>
  <c r="R6" i="2"/>
  <c r="T6" i="2"/>
  <c r="V6" i="2"/>
  <c r="AH84" i="6"/>
  <c r="AI84" i="6" s="1"/>
  <c r="AH80" i="6"/>
  <c r="AI80" i="6" s="1"/>
  <c r="AH81" i="6"/>
  <c r="AI81" i="6" s="1"/>
  <c r="AH83" i="6"/>
  <c r="AI83" i="6" s="1"/>
  <c r="AH78" i="6"/>
  <c r="AI78" i="6" s="1"/>
  <c r="AH85" i="6"/>
  <c r="AI85" i="6" s="1"/>
  <c r="AH79" i="6"/>
  <c r="AI79" i="6" s="1"/>
  <c r="AH82" i="6"/>
  <c r="AI82" i="6" s="1"/>
  <c r="T83" i="6"/>
  <c r="U83" i="6" s="1"/>
  <c r="T85" i="6"/>
  <c r="U85" i="6" s="1"/>
  <c r="T84" i="6"/>
  <c r="U84" i="6" s="1"/>
  <c r="T82" i="6"/>
  <c r="U82" i="6" s="1"/>
  <c r="T79" i="6"/>
  <c r="U79" i="6" s="1"/>
  <c r="T80" i="6"/>
  <c r="U80" i="6" s="1"/>
  <c r="T78" i="6"/>
  <c r="U78" i="6" s="1"/>
  <c r="T81" i="6"/>
  <c r="U81" i="6" s="1"/>
  <c r="P32" i="2"/>
  <c r="O32" i="2"/>
  <c r="Q32" i="2"/>
  <c r="S32" i="2"/>
  <c r="T32" i="2"/>
  <c r="U32" i="2"/>
  <c r="V32" i="2"/>
  <c r="R32" i="2"/>
  <c r="AH57" i="6"/>
  <c r="AI57" i="6" s="1"/>
  <c r="AH53" i="6"/>
  <c r="AI53" i="6" s="1"/>
  <c r="AH59" i="6"/>
  <c r="AI59" i="6" s="1"/>
  <c r="AH54" i="6"/>
  <c r="AI54" i="6" s="1"/>
  <c r="AH58" i="6"/>
  <c r="AI58" i="6" s="1"/>
  <c r="AH60" i="6"/>
  <c r="AI60" i="6" s="1"/>
  <c r="AH56" i="6"/>
  <c r="AI56" i="6" s="1"/>
  <c r="AH55" i="6"/>
  <c r="AI55" i="6" s="1"/>
  <c r="T66" i="6"/>
  <c r="U66" i="6" s="1"/>
  <c r="T69" i="6"/>
  <c r="U69" i="6" s="1"/>
  <c r="T70" i="6"/>
  <c r="U70" i="6" s="1"/>
  <c r="T73" i="6"/>
  <c r="U73" i="6" s="1"/>
  <c r="T67" i="6"/>
  <c r="U67" i="6" s="1"/>
  <c r="T71" i="6"/>
  <c r="U71" i="6" s="1"/>
  <c r="T72" i="6"/>
  <c r="U72" i="6" s="1"/>
  <c r="T68" i="6"/>
  <c r="U68" i="6" s="1"/>
  <c r="AH109" i="6"/>
  <c r="AI109" i="6" s="1"/>
  <c r="AH108" i="6"/>
  <c r="AI108" i="6" s="1"/>
  <c r="AH111" i="6"/>
  <c r="AI111" i="6" s="1"/>
  <c r="AH110" i="6"/>
  <c r="AI110" i="6" s="1"/>
  <c r="AH105" i="6"/>
  <c r="AI105" i="6" s="1"/>
  <c r="AH104" i="6"/>
  <c r="AI104" i="6" s="1"/>
  <c r="AH107" i="6"/>
  <c r="AI107" i="6" s="1"/>
  <c r="AH106" i="6"/>
  <c r="AI106" i="6" s="1"/>
  <c r="P25" i="2"/>
  <c r="T25" i="2"/>
  <c r="S25" i="2"/>
  <c r="U25" i="2"/>
  <c r="Q25" i="2"/>
  <c r="R25" i="2"/>
  <c r="V25" i="2"/>
  <c r="O25" i="2"/>
  <c r="T27" i="2"/>
  <c r="P27" i="2"/>
  <c r="S27" i="2"/>
  <c r="O27" i="2"/>
  <c r="V27" i="2"/>
  <c r="R27" i="2"/>
  <c r="Q27" i="2"/>
  <c r="U27" i="2"/>
  <c r="T17" i="2"/>
  <c r="O17" i="2"/>
  <c r="P17" i="2"/>
  <c r="S17" i="2"/>
  <c r="Q17" i="2"/>
  <c r="U17" i="2"/>
  <c r="R17" i="2"/>
  <c r="V17" i="2"/>
  <c r="U18" i="2"/>
  <c r="S18" i="2"/>
  <c r="Q18" i="2"/>
  <c r="T18" i="2"/>
  <c r="O18" i="2"/>
  <c r="P18" i="2"/>
  <c r="V18" i="2"/>
  <c r="R18" i="2"/>
  <c r="R24" i="2"/>
  <c r="O24" i="2"/>
  <c r="P24" i="2"/>
  <c r="Q24" i="2"/>
  <c r="V24" i="2"/>
  <c r="S24" i="2"/>
  <c r="T24" i="2"/>
  <c r="U24" i="2"/>
  <c r="T58" i="6"/>
  <c r="U58" i="6" s="1"/>
  <c r="T54" i="6"/>
  <c r="U54" i="6" s="1"/>
  <c r="T60" i="6"/>
  <c r="U60" i="6" s="1"/>
  <c r="T55" i="6"/>
  <c r="U55" i="6" s="1"/>
  <c r="T59" i="6"/>
  <c r="U59" i="6" s="1"/>
  <c r="T53" i="6"/>
  <c r="U53" i="6" s="1"/>
  <c r="T56" i="6"/>
  <c r="U56" i="6" s="1"/>
  <c r="T57" i="6"/>
  <c r="U57" i="6" s="1"/>
  <c r="AH45" i="6"/>
  <c r="AI45" i="6" s="1"/>
  <c r="AH41" i="6"/>
  <c r="AI41" i="6" s="1"/>
  <c r="AH47" i="6"/>
  <c r="AI47" i="6" s="1"/>
  <c r="AH42" i="6"/>
  <c r="AI42" i="6" s="1"/>
  <c r="AH46" i="6"/>
  <c r="AI46" i="6" s="1"/>
  <c r="AH40" i="6"/>
  <c r="AI40" i="6" s="1"/>
  <c r="AH43" i="6"/>
  <c r="AI43" i="6" s="1"/>
  <c r="AH44" i="6"/>
  <c r="AI44" i="6" s="1"/>
  <c r="N8" i="2" l="1"/>
  <c r="M8" i="2" s="1"/>
  <c r="N20" i="2"/>
  <c r="N14" i="2"/>
  <c r="N19" i="2"/>
  <c r="N13" i="2"/>
  <c r="N15" i="2"/>
  <c r="N3" i="2"/>
  <c r="M3" i="2" s="1"/>
  <c r="B1" i="7"/>
  <c r="N16" i="2"/>
  <c r="N30" i="2"/>
  <c r="N31" i="2"/>
  <c r="N21" i="2"/>
  <c r="N5" i="2"/>
  <c r="M5" i="2" s="1"/>
  <c r="B51" i="7"/>
  <c r="N29" i="2"/>
  <c r="N23" i="2"/>
  <c r="N12" i="2"/>
  <c r="N10" i="2"/>
  <c r="M10" i="2" s="1"/>
  <c r="N9" i="2"/>
  <c r="M9" i="2" s="1"/>
  <c r="N26" i="2"/>
  <c r="N22" i="2"/>
  <c r="N7" i="2"/>
  <c r="M7" i="2" s="1"/>
  <c r="N11" i="2"/>
  <c r="M11" i="2" s="1"/>
  <c r="N4" i="2"/>
  <c r="M4" i="2" s="1"/>
  <c r="N28" i="2"/>
  <c r="B261" i="7"/>
  <c r="N25" i="2"/>
  <c r="N6" i="2"/>
  <c r="M6" i="2" s="1"/>
  <c r="B155" i="7"/>
  <c r="B314" i="7"/>
  <c r="B102" i="7"/>
  <c r="N18" i="2"/>
  <c r="V33" i="2"/>
  <c r="C11" i="5" s="1"/>
  <c r="U33" i="2"/>
  <c r="C10" i="5" s="1"/>
  <c r="S33" i="2"/>
  <c r="C8" i="5" s="1"/>
  <c r="O33" i="2"/>
  <c r="C4" i="5" s="1"/>
  <c r="N17" i="2"/>
  <c r="N27" i="2"/>
  <c r="N32" i="2"/>
  <c r="B367" i="7"/>
  <c r="B208" i="7"/>
  <c r="N24" i="2"/>
  <c r="R33" i="2"/>
  <c r="C7" i="5" s="1"/>
  <c r="Q33" i="2"/>
  <c r="C6" i="5" s="1"/>
  <c r="P33" i="2"/>
  <c r="C5" i="5" s="1"/>
  <c r="T33" i="2"/>
  <c r="C9" i="5" s="1"/>
  <c r="C13" i="5" l="1"/>
  <c r="P11" i="5" l="1"/>
  <c r="Q11" i="5" s="1"/>
  <c r="P9" i="5"/>
  <c r="Q9" i="5" s="1"/>
  <c r="P8" i="5"/>
  <c r="Q8" i="5" s="1"/>
  <c r="P6" i="5"/>
  <c r="Q6" i="5" s="1"/>
  <c r="P7" i="5"/>
  <c r="Q7" i="5" s="1"/>
  <c r="P10" i="5"/>
  <c r="Q10" i="5" s="1"/>
  <c r="P5" i="5"/>
  <c r="Q5" i="5" s="1"/>
  <c r="P4" i="5"/>
  <c r="Q4" i="5" s="1"/>
</calcChain>
</file>

<file path=xl/comments1.xml><?xml version="1.0" encoding="utf-8"?>
<comments xmlns="http://schemas.openxmlformats.org/spreadsheetml/2006/main">
  <authors>
    <author>zsmida</author>
  </authors>
  <commentList>
    <comment ref="A2" authorId="0" shapeId="0">
      <text>
        <r>
          <rPr>
            <b/>
            <sz val="9"/>
            <color indexed="81"/>
            <rFont val="Tahoma"/>
            <charset val="1"/>
          </rPr>
          <t xml:space="preserve">
Klasifikácia učebných štýlov podľa prevažujúcich druhov inteligencií
</t>
        </r>
        <r>
          <rPr>
            <sz val="9"/>
            <color indexed="81"/>
            <rFont val="Tahoma"/>
            <family val="2"/>
            <charset val="238"/>
          </rPr>
          <t xml:space="preserve">     Teóriu viacerých inteligencií (</t>
        </r>
        <r>
          <rPr>
            <i/>
            <sz val="9"/>
            <color indexed="81"/>
            <rFont val="Tahoma"/>
            <family val="2"/>
            <charset val="238"/>
          </rPr>
          <t>theory of multiple intelligences</t>
        </r>
        <r>
          <rPr>
            <sz val="9"/>
            <color indexed="81"/>
            <rFont val="Tahoma"/>
            <family val="2"/>
            <charset val="238"/>
          </rPr>
          <t xml:space="preserve">) alebo Skrátene MI teória, ktoré sa vyskytujú vo všetkých kultúrach priniesol </t>
        </r>
        <r>
          <rPr>
            <i/>
            <sz val="9"/>
            <color indexed="81"/>
            <rFont val="Tahoma"/>
            <family val="2"/>
            <charset val="238"/>
          </rPr>
          <t>Howard Gardner</t>
        </r>
        <r>
          <rPr>
            <sz val="9"/>
            <color indexed="81"/>
            <rFont val="Tahoma"/>
            <family val="2"/>
            <charset val="238"/>
          </rPr>
          <t xml:space="preserve"> vo svojej práci </t>
        </r>
        <r>
          <rPr>
            <i/>
            <sz val="9"/>
            <color indexed="81"/>
            <rFont val="Tahoma"/>
            <family val="2"/>
            <charset val="238"/>
          </rPr>
          <t>Frames of Mide</t>
        </r>
        <r>
          <rPr>
            <sz val="9"/>
            <color indexed="81"/>
            <rFont val="Tahoma"/>
            <family val="2"/>
            <charset val="238"/>
          </rPr>
          <t xml:space="preserve"> v roku 1983 a doplnil v roku 1999 dielom </t>
        </r>
        <r>
          <rPr>
            <i/>
            <sz val="9"/>
            <color indexed="81"/>
            <rFont val="Tahoma"/>
            <family val="2"/>
            <charset val="238"/>
          </rPr>
          <t>Are there Additional Intelligences?</t>
        </r>
        <r>
          <rPr>
            <sz val="9"/>
            <color indexed="81"/>
            <rFont val="Tahoma"/>
            <family val="2"/>
            <charset val="238"/>
          </rPr>
          <t xml:space="preserve">     
     Gardner chápe inteligenciu ako schopnosť riešiť problémy a vytvárať produkty, ktoré sa považujú za hodnotné v jednej alebo viacerých kultúrach. Inteligenciami nazýva na sebe nezávislé systémy rôznych druhov schopností, ktoré sa evolučne vyvinuli samostatné v ľudskom mozgu a prejavujú sa jedine v kontexte určitých úloh, odborov a disciplín.
     Vo svojej základnej práci uvádza sedem typov inteligencií, ktoré majú svoju presnú lokáciu v mozgu a sú typické pre všetky kultúry – lingvistická inteligencia, logicko-matematická inteligencia, priestorová inteligencia, telesno-kinestetická inteligencia, hudobná inteligencia a dve personálne inteligencie (interpersonálna a intrapersonálna). Neskôr pridal prírodnú inteligenciu a stále uvažuje aj o existenciálnej (duchovnej) inteligencii.
</t>
        </r>
      </text>
    </comment>
  </commentList>
</comments>
</file>

<file path=xl/comments2.xml><?xml version="1.0" encoding="utf-8"?>
<comments xmlns="http://schemas.openxmlformats.org/spreadsheetml/2006/main">
  <authors>
    <author>zsmida</author>
  </authors>
  <commentList>
    <comment ref="O2"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P2"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Q2"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2"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S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T2"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U2"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V2"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W2"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List>
</comments>
</file>

<file path=xl/comments3.xml><?xml version="1.0" encoding="utf-8"?>
<comments xmlns="http://schemas.openxmlformats.org/spreadsheetml/2006/main">
  <authors>
    <author>zsmida</author>
  </authors>
  <commentList>
    <comment ref="N4"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N5"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N6"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N7"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N8"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N9"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N10"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N11"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N12"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List>
</comments>
</file>

<file path=xl/comments4.xml><?xml version="1.0" encoding="utf-8"?>
<comments xmlns="http://schemas.openxmlformats.org/spreadsheetml/2006/main">
  <authors>
    <author>zsmida</author>
  </authors>
  <commentList>
    <comment ref="D2"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2"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2"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T2"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3"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3"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3"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T3"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4"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4"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4"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T4"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5"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5"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5"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T5"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6"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6"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6"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T6"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7"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7"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7"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T7"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8"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8"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8"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T8"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9"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9"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9"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T9"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10"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10"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10"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T10"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15"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15"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15"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T15"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16"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16"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16"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T16"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17"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17"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17"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T17"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18"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18"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18"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T18"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19"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19"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19"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T19"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20"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20"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20"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T20"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21"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21"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21"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T21"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22"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22"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22"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T22"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23"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23"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23"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T23"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2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2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2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T2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2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2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2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T2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3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3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3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T3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3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3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3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T3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3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3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3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T3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3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3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3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T3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3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3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3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T3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3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3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3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T3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3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3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3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T3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40"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40"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40"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41"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41"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41"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42"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42"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42"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43"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43"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43"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44"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44"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44"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45"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45"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45"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46"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46"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46"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47"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47"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47"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48"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48"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48"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53"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53"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53"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54"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54"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54"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55"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55"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55"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56"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56"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56"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57"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57"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57"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58"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58"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58"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59"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59"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59"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60"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60"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60"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61"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61"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61"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66"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66"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66"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67"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67"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67"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68"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68"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68"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69"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69"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69"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70"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70"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70"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71"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71"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71"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72"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72"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72"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73"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73"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73"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74"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74"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74"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7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7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78"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7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7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79"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8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8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80"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8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8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81"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8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8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82"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8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8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83"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8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8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84"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8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8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85"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8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8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86"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91"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91"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91"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92"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92"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92"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93"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93"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93"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94"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94"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94"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95"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95"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95"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96"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96"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96"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97"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97"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97"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98"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98"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98"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99"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99"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99"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D104"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R104"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AF104" authorId="0" shapeId="0">
      <text>
        <r>
          <rPr>
            <sz val="9"/>
            <color indexed="81"/>
            <rFont val="Tahoma"/>
            <charset val="1"/>
          </rPr>
          <t xml:space="preserve">
</t>
        </r>
        <r>
          <rPr>
            <b/>
            <sz val="9"/>
            <color indexed="81"/>
            <rFont val="Tahoma"/>
            <family val="2"/>
            <charset val="238"/>
          </rPr>
          <t xml:space="preserve">• lingvistická (jazyková, rečová, verbálna) </t>
        </r>
        <r>
          <rPr>
            <sz val="9"/>
            <color indexed="81"/>
            <rFont val="Tahoma"/>
            <charset val="1"/>
          </rPr>
          <t xml:space="preserve">
– je charakteristická dobrým čítaním, písaním, hovorením, chápaním významu slov, dobrou pamäťou mien, názvov, dátumov, bežných vecí, veľkou slovnou zásobou, rétorickým a poetickým nadaním. 
Najlepšie sa rozvíja  hovorením, počúvaním a čítaním písomných textov; skúmaním nových slov; učením nových slovíčok a významov z iných jazykov; recitáciou; písaním poviedok, básní, príspevkov do novín či časopisov, ich rozborom.
</t>
        </r>
      </text>
    </comment>
    <comment ref="D105"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R105"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AF105" authorId="0" shapeId="0">
      <text>
        <r>
          <rPr>
            <sz val="9"/>
            <color indexed="81"/>
            <rFont val="Tahoma"/>
            <charset val="1"/>
          </rPr>
          <t xml:space="preserve">
•</t>
        </r>
        <r>
          <rPr>
            <b/>
            <sz val="9"/>
            <color indexed="81"/>
            <rFont val="Tahoma"/>
            <family val="2"/>
            <charset val="238"/>
          </rPr>
          <t xml:space="preserve"> logicko-matematická 
</t>
        </r>
        <r>
          <rPr>
            <sz val="9"/>
            <color indexed="81"/>
            <rFont val="Tahoma"/>
            <charset val="1"/>
          </rPr>
          <t xml:space="preserve">
– charakterizuje ju kladný vzťah k  práci s číslami, riešenie problémov, experimenty, hľadanie riešení, meranie, kvantifikovanie vecí a javov, ich analýza a kategorizácia. 
Zdokonaľuje sa vnímaním štruktúry logických a matematických vzťahov; činnosťou vyžadujúcou abstraktné myslenie; klasifikovaním; kategorizovaním; skladaním puzzles; využívaním sylogizmov v jazykovom prejave; analýzou abstraktných ideí; hľadaním nových postupov  a algoritmov; riešením logických hádaniek a hlavolamov; plánovaním akcií; zostavovaním finančných rozpočtov; počítaním spamäti.</t>
        </r>
      </text>
    </comment>
    <comment ref="D106"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R106"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AF106" authorId="0" shapeId="0">
      <text>
        <r>
          <rPr>
            <b/>
            <sz val="9"/>
            <color indexed="81"/>
            <rFont val="Tahoma"/>
            <charset val="1"/>
          </rPr>
          <t xml:space="preserve">
• priestorová (vizuálna) 
–</t>
        </r>
        <r>
          <rPr>
            <sz val="9"/>
            <color indexed="81"/>
            <rFont val="Tahoma"/>
            <family val="2"/>
            <charset val="238"/>
          </rPr>
          <t xml:space="preserve"> je charakterizovaná kladným vzťahom ku kresleniu, projektovaniu, konštruovaniu, navrhovaniu, prezeraniu obrázkov, snívaniu, sledovaniu audiovizuálnej techniky, natáčaniu videofilmov, výtvarnému umeniu. 
Najlepšie sa rozvíja vizualizáciou; prácou s obrázkami, grafmi, diagramami, farbami, fantáziou; kreslením spamäti aj podľa predlohy; modelovaním dvojrozmerných objektov v priestore; vytváraním prezentácií prostredníctvom programu PowerPoint; hraním vizuálnych hier, najmä šachu.</t>
        </r>
      </text>
    </comment>
    <comment ref="D107"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R107"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AF107" authorId="0" shapeId="0">
      <text>
        <r>
          <rPr>
            <sz val="9"/>
            <color indexed="81"/>
            <rFont val="Tahoma"/>
            <charset val="1"/>
          </rPr>
          <t xml:space="preserve">
</t>
        </r>
        <r>
          <rPr>
            <b/>
            <sz val="9"/>
            <color indexed="81"/>
            <rFont val="Tahoma"/>
            <family val="2"/>
            <charset val="238"/>
          </rPr>
          <t xml:space="preserve">• telesno-kinestetická (pohybová) </t>
        </r>
        <r>
          <rPr>
            <sz val="9"/>
            <color indexed="81"/>
            <rFont val="Tahoma"/>
            <charset val="1"/>
          </rPr>
          <t xml:space="preserve">
– dominantnými znakmi sú činnosť, neustály pohyb, dotýkanie sa vecí, manipulácia, experimentovanie s nimi, vyjadrovanie pocitov pohybmi (mimika, gestikulácia), dobrá koordinovanosť a kontrola nad svojimi pohybmi. V procese učenia treba využiť všetky zmysly (najmä hmat), pohyb, interakciu s vecami, priestorom. 
Vhodnými aktivitami sú športové aktivity, tanec, ručné práce, manipulácia s nástrojmi, prístrojmi a súčiastkami.</t>
        </r>
      </text>
    </comment>
    <comment ref="D108"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R108"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AF108" authorId="0" shapeId="0">
      <text>
        <r>
          <rPr>
            <sz val="9"/>
            <color indexed="81"/>
            <rFont val="Tahoma"/>
            <charset val="1"/>
          </rPr>
          <t xml:space="preserve">
</t>
        </r>
        <r>
          <rPr>
            <b/>
            <sz val="9"/>
            <color indexed="81"/>
            <rFont val="Tahoma"/>
            <family val="2"/>
            <charset val="238"/>
          </rPr>
          <t xml:space="preserve">• muzikálna (hudobná) </t>
        </r>
        <r>
          <rPr>
            <sz val="9"/>
            <color indexed="81"/>
            <rFont val="Tahoma"/>
            <charset val="1"/>
          </rPr>
          <t xml:space="preserve">
– je to inteligencia vzorov a zobrazení, vrátane piesní, poézie, nástrojov, prírodných zvukov a citu pre rytmus. Vyhľadávanie týchto predlôh alebo vzorov sa nevzťahuje len na oblasť zvuku a hudby, ale môžeme ich hľadať aj v matematike a iných odboroch. 
Hudobná inteligencia sa rozvíja najmä počúvaním hudby a prírodných zvukov; učením cudzích jazykov; spevom; rytmickými pohybmi; improvizáciou na hudobných nástrojoch; komponovaním hudby prostredníctvom počítačových programov.</t>
        </r>
      </text>
    </comment>
    <comment ref="D109"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R109"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AF109" authorId="0" shapeId="0">
      <text>
        <r>
          <rPr>
            <b/>
            <sz val="9"/>
            <color indexed="81"/>
            <rFont val="Tahoma"/>
            <charset val="1"/>
          </rPr>
          <t xml:space="preserve">
</t>
        </r>
        <r>
          <rPr>
            <b/>
            <sz val="9"/>
            <color indexed="81"/>
            <rFont val="Tahoma"/>
            <family val="2"/>
            <charset val="238"/>
          </rPr>
          <t xml:space="preserve">• interpersonálna </t>
        </r>
        <r>
          <rPr>
            <sz val="9"/>
            <color indexed="81"/>
            <rFont val="Tahoma"/>
            <charset val="1"/>
          </rPr>
          <t xml:space="preserve">
– charakterizuje ju schopnosť vedieť komunikovať a pracovať s ľuďmi, odhadnúť ich nálady, temperament, zvýšená schopnosť empatie a asertivity. Dobre ich chápe, riadi, rieši konflikty.  
Interpersonálna inteligencia sa najlepšie rozvíja spoluprácou, rozhovormi, výmenou a porovnávaním skúseností, učením sa od iných a spolu s nimi. Človek u ktorého je dominantná táto inteligencia sa dokáže dobre starať o mladších súrodencov ale aj starých ľudí; spoločne rieši problémy; organizuje a riadi činnosť v skupine; vie dobre počúvať iných a diskutovať.</t>
        </r>
      </text>
    </comment>
    <comment ref="D110"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R110"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AF110" authorId="0" shapeId="0">
      <text>
        <r>
          <rPr>
            <sz val="9"/>
            <color indexed="81"/>
            <rFont val="Tahoma"/>
            <charset val="1"/>
          </rPr>
          <t xml:space="preserve">
</t>
        </r>
        <r>
          <rPr>
            <b/>
            <sz val="9"/>
            <color indexed="81"/>
            <rFont val="Tahoma"/>
            <family val="2"/>
            <charset val="238"/>
          </rPr>
          <t xml:space="preserve">• intrapersonálna </t>
        </r>
        <r>
          <rPr>
            <sz val="9"/>
            <color indexed="81"/>
            <rFont val="Tahoma"/>
            <charset val="1"/>
          </rPr>
          <t xml:space="preserve">
– dominantnou je samostatnosť, presadzovanie vlastných záujmov, záujem o duchovné a existencionálne problémy, bohatý vnútorný život, schopnosť zaoberať sa vlastnými životnými pocitmi a rozlišovať vlastné emócie, poznanie vlastných predností a nedostatkov. 
Rozvíja sa samostatnou prácou; spájaním informácií s osobnými zážitkami či spomienkami; potrebou tieto zážitky analyzovať a rozoberať; určovaním osobných cieľov čiastkových aj dlhodobých; plánovaním využitia voľného času; kontrolovaním a hodnotením vlastnej činnosti; písaním denníka.</t>
        </r>
      </text>
    </comment>
    <comment ref="D111"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R111"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AF111" authorId="0" shapeId="0">
      <text>
        <r>
          <rPr>
            <sz val="9"/>
            <color indexed="81"/>
            <rFont val="Tahoma"/>
            <charset val="1"/>
          </rPr>
          <t xml:space="preserve">
</t>
        </r>
        <r>
          <rPr>
            <b/>
            <sz val="9"/>
            <color indexed="81"/>
            <rFont val="Tahoma"/>
            <family val="2"/>
            <charset val="238"/>
          </rPr>
          <t xml:space="preserve">• prírodná inteligencia </t>
        </r>
        <r>
          <rPr>
            <sz val="9"/>
            <color indexed="81"/>
            <rFont val="Tahoma"/>
            <charset val="1"/>
          </rPr>
          <t xml:space="preserve">
– pozitívny vzťah k zvieratám, rastlinám,  k prírode, k pobytu v nej, k ekológii. Najlepšie sa učí v prirodzenom prírodnom prostredí rozpoznávaním, kategorizovaním a hierarchizáciou vecí a javov. 
Nakoľko však prírodná inteligencia poukazuje na jemné rozdiely a štruktúry v myslení, nemusí byť prioritne zameraná len na štúdium prírody a prírodných vied, ale môže byť využitá vo všetkých študijných odboroch. </t>
        </r>
      </text>
    </comment>
    <comment ref="D112"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R112"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 ref="AF112" authorId="0" shapeId="0">
      <text>
        <r>
          <rPr>
            <sz val="9"/>
            <color indexed="81"/>
            <rFont val="Tahoma"/>
            <charset val="1"/>
          </rPr>
          <t xml:space="preserve">Gardner uvažuje aj o existenciálnej (duchovnej) inteligencii
</t>
        </r>
        <r>
          <rPr>
            <b/>
            <sz val="9"/>
            <color indexed="81"/>
            <rFont val="Tahoma"/>
            <family val="2"/>
            <charset val="238"/>
          </rPr>
          <t xml:space="preserve">• existencionálna (duchovná) </t>
        </r>
        <r>
          <rPr>
            <sz val="9"/>
            <color indexed="81"/>
            <rFont val="Tahoma"/>
            <charset val="1"/>
          </rPr>
          <t xml:space="preserve">
– hľadá odpovede na otázky týkajúce sa ľudskej podstaty a integrity: Prečo sme tu? Aká je moja úloha v tomto svete? Človeka, u ktorého je tento typ inteligencie dominantný, charakterizuje aj schopnosť intenzívnejšie vnímať klasické hodnoty dobra, pravdy a krásy; schopnosť zhrnúť detaily do väčšieho pochopenia; vnímavosť k nedotknuteľným kvalitám, ktoré súvisia s tým, že sme ľudia, či už ide o reakciu na umenie, filozofické cnosti alebo náboženské doktríny; dominantnou je aj silná identita k rodine, priateľom, prostrediu, v ktorom žijú a aj k vlasti, nevynímajúc kultúrne, spoločenské a politické záujmy. 
V školskom prostredí sa táto inteligencia najlepšie rozvíja práve prostredníctvom diskusií na dôležité témy týkajúce sa triedy, školy, spoločnosti alebo celého sveta. Žiaci potrebujú mať nadhľad nad danou témou, hľadajú súvislosti, a preto inklinujú k vzorom a osobnostiam, ktoré im tento nadhľad sprostredkujú a pomôžu zosumarizovať. </t>
        </r>
      </text>
    </comment>
  </commentList>
</comments>
</file>

<file path=xl/sharedStrings.xml><?xml version="1.0" encoding="utf-8"?>
<sst xmlns="http://schemas.openxmlformats.org/spreadsheetml/2006/main" count="447" uniqueCount="98">
  <si>
    <t>Dotazník pre určenie učebných štýlov podľa prevažujúcich druhov inteligencií (H. Gardner)</t>
  </si>
  <si>
    <t>meno</t>
  </si>
  <si>
    <t>priezvisko</t>
  </si>
  <si>
    <t>spolu</t>
  </si>
  <si>
    <t>p25</t>
  </si>
  <si>
    <t>p26</t>
  </si>
  <si>
    <t>p27</t>
  </si>
  <si>
    <t>p28</t>
  </si>
  <si>
    <t>p29</t>
  </si>
  <si>
    <t>p30</t>
  </si>
  <si>
    <t>m25</t>
  </si>
  <si>
    <t>m26</t>
  </si>
  <si>
    <t>m27</t>
  </si>
  <si>
    <t>m28</t>
  </si>
  <si>
    <t>m29</t>
  </si>
  <si>
    <t>m30</t>
  </si>
  <si>
    <t>inteligencia</t>
  </si>
  <si>
    <t>lingvistická</t>
  </si>
  <si>
    <t>priestorová</t>
  </si>
  <si>
    <t>muzikálna</t>
  </si>
  <si>
    <t>interpersonálna</t>
  </si>
  <si>
    <t>intrapersonálna</t>
  </si>
  <si>
    <t>prírodná</t>
  </si>
  <si>
    <t>logicko-
matematická</t>
  </si>
  <si>
    <t>telesno-
kinestetická</t>
  </si>
  <si>
    <t>MAX</t>
  </si>
  <si>
    <t>Jednotlivé druhy inteligencií 
a z nich vyplývajúce učebné štýly:</t>
  </si>
  <si>
    <t>bonus</t>
  </si>
  <si>
    <t>Záverečná správa</t>
  </si>
  <si>
    <t>lingvistický učebný štýl</t>
  </si>
  <si>
    <t>logicko-matematický učebný štýl</t>
  </si>
  <si>
    <t>vizuálny učebný štýl</t>
  </si>
  <si>
    <t>telesno-kinestetický učebný štýl</t>
  </si>
  <si>
    <t>muzikálny učebný štýl</t>
  </si>
  <si>
    <t>interpersonálny učebný štýl</t>
  </si>
  <si>
    <t>intrapersonálny učebný štýl</t>
  </si>
  <si>
    <t>prírodný učebný štýl</t>
  </si>
  <si>
    <t xml:space="preserve"> </t>
  </si>
  <si>
    <t>V triede prevláda</t>
  </si>
  <si>
    <t>prevažuje
jeden alebo viac</t>
  </si>
  <si>
    <t>p4</t>
  </si>
  <si>
    <t>p5</t>
  </si>
  <si>
    <t>p6</t>
  </si>
  <si>
    <t>p7</t>
  </si>
  <si>
    <t>p8</t>
  </si>
  <si>
    <t>p9</t>
  </si>
  <si>
    <t>p10</t>
  </si>
  <si>
    <t>p11</t>
  </si>
  <si>
    <t>p12</t>
  </si>
  <si>
    <t>p13</t>
  </si>
  <si>
    <t>p14</t>
  </si>
  <si>
    <t>p15</t>
  </si>
  <si>
    <t>p16</t>
  </si>
  <si>
    <t>p17</t>
  </si>
  <si>
    <t>p18</t>
  </si>
  <si>
    <t>p19</t>
  </si>
  <si>
    <t>p20</t>
  </si>
  <si>
    <t>p21</t>
  </si>
  <si>
    <t>p22</t>
  </si>
  <si>
    <t>p23</t>
  </si>
  <si>
    <t>p24</t>
  </si>
  <si>
    <t>m4</t>
  </si>
  <si>
    <t>m5</t>
  </si>
  <si>
    <t>m6</t>
  </si>
  <si>
    <t>m7</t>
  </si>
  <si>
    <t>m8</t>
  </si>
  <si>
    <t>m9</t>
  </si>
  <si>
    <t>m10</t>
  </si>
  <si>
    <t>m11</t>
  </si>
  <si>
    <t>m12</t>
  </si>
  <si>
    <t>m13</t>
  </si>
  <si>
    <t>m14</t>
  </si>
  <si>
    <t>m15</t>
  </si>
  <si>
    <t>m16</t>
  </si>
  <si>
    <t>m17</t>
  </si>
  <si>
    <t>m18</t>
  </si>
  <si>
    <t>m19</t>
  </si>
  <si>
    <t>m20</t>
  </si>
  <si>
    <t>m21</t>
  </si>
  <si>
    <t>m22</t>
  </si>
  <si>
    <t>m23</t>
  </si>
  <si>
    <t>m24</t>
  </si>
  <si>
    <t>vizuálny (priestorový) učebný štýl</t>
  </si>
  <si>
    <t>ks potrebujete</t>
  </si>
  <si>
    <t>A</t>
  </si>
  <si>
    <t>B</t>
  </si>
  <si>
    <t>C</t>
  </si>
  <si>
    <t>D</t>
  </si>
  <si>
    <t>E</t>
  </si>
  <si>
    <t>F</t>
  </si>
  <si>
    <t>G</t>
  </si>
  <si>
    <t>H</t>
  </si>
  <si>
    <t>p1</t>
  </si>
  <si>
    <t>p2</t>
  </si>
  <si>
    <t>p3</t>
  </si>
  <si>
    <t>m1</t>
  </si>
  <si>
    <t>m2</t>
  </si>
  <si>
    <t>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</si>
</sst>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charset val="238"/>
    </font>
    <font>
      <sz val="8"/>
      <name val="Arial"/>
      <charset val="238"/>
    </font>
    <font>
      <b/>
      <sz val="10"/>
      <name val="Arial"/>
      <family val="2"/>
      <charset val="238"/>
    </font>
    <font>
      <b/>
      <sz val="14"/>
      <name val="Arial"/>
      <family val="2"/>
      <charset val="238"/>
    </font>
    <font>
      <sz val="8"/>
      <name val="Arial"/>
      <family val="2"/>
      <charset val="238"/>
    </font>
    <font>
      <b/>
      <sz val="6"/>
      <name val="Arial"/>
      <family val="2"/>
      <charset val="238"/>
    </font>
    <font>
      <sz val="6"/>
      <name val="Arial"/>
      <family val="2"/>
      <charset val="238"/>
    </font>
    <font>
      <sz val="14"/>
      <name val="Arial"/>
      <family val="2"/>
      <charset val="238"/>
    </font>
    <font>
      <sz val="10"/>
      <name val="Arial"/>
      <family val="2"/>
      <charset val="238"/>
    </font>
    <font>
      <sz val="8"/>
      <name val="Times New Roman"/>
      <family val="1"/>
      <charset val="238"/>
    </font>
    <font>
      <b/>
      <sz val="8"/>
      <name val="Times New Roman"/>
      <family val="1"/>
      <charset val="238"/>
    </font>
    <font>
      <b/>
      <sz val="14"/>
      <name val="Times New Roman"/>
      <family val="1"/>
      <charset val="238"/>
    </font>
    <font>
      <b/>
      <sz val="10"/>
      <color indexed="12"/>
      <name val="Arial"/>
      <family val="2"/>
      <charset val="238"/>
    </font>
    <font>
      <sz val="8"/>
      <color indexed="9"/>
      <name val="Times New Roman"/>
      <family val="1"/>
      <charset val="238"/>
    </font>
    <font>
      <sz val="9"/>
      <color indexed="81"/>
      <name val="Tahoma"/>
      <charset val="1"/>
    </font>
    <font>
      <b/>
      <sz val="9"/>
      <color indexed="81"/>
      <name val="Tahoma"/>
      <charset val="1"/>
    </font>
    <font>
      <b/>
      <sz val="9"/>
      <color indexed="81"/>
      <name val="Tahoma"/>
      <family val="2"/>
      <charset val="238"/>
    </font>
    <font>
      <sz val="9"/>
      <color indexed="81"/>
      <name val="Tahoma"/>
      <family val="2"/>
      <charset val="238"/>
    </font>
    <font>
      <sz val="6"/>
      <name val="Times New Roman"/>
      <family val="1"/>
      <charset val="238"/>
    </font>
    <font>
      <i/>
      <sz val="9"/>
      <color indexed="81"/>
      <name val="Tahoma"/>
      <family val="2"/>
      <charset val="238"/>
    </font>
    <font>
      <b/>
      <sz val="8"/>
      <name val="Arial"/>
      <family val="2"/>
      <charset val="238"/>
    </font>
    <font>
      <b/>
      <sz val="14"/>
      <color indexed="12"/>
      <name val="Arial"/>
      <family val="2"/>
      <charset val="238"/>
    </font>
    <font>
      <sz val="12"/>
      <name val="Arial"/>
      <family val="2"/>
      <charset val="238"/>
    </font>
    <font>
      <sz val="12"/>
      <color indexed="17"/>
      <name val="Arial"/>
      <charset val="238"/>
    </font>
    <font>
      <b/>
      <sz val="12"/>
      <color indexed="17"/>
      <name val="Arial"/>
      <charset val="238"/>
    </font>
    <font>
      <sz val="10"/>
      <color indexed="9"/>
      <name val="Arial"/>
      <charset val="238"/>
    </font>
    <font>
      <b/>
      <sz val="11"/>
      <name val="Arial"/>
      <family val="2"/>
      <charset val="238"/>
    </font>
    <font>
      <sz val="10"/>
      <color indexed="50"/>
      <name val="Arial"/>
      <family val="2"/>
      <charset val="238"/>
    </font>
    <font>
      <sz val="8"/>
      <name val="Tahoma"/>
      <family val="2"/>
      <charset val="238"/>
    </font>
  </fonts>
  <fills count="14">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solid">
        <fgColor indexed="13"/>
        <bgColor indexed="64"/>
      </patternFill>
    </fill>
    <fill>
      <patternFill patternType="solid">
        <fgColor indexed="50"/>
        <bgColor indexed="64"/>
      </patternFill>
    </fill>
    <fill>
      <patternFill patternType="solid">
        <fgColor indexed="5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DotDot">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2" fillId="2" borderId="0" xfId="0" applyFont="1" applyFill="1" applyAlignment="1">
      <alignment horizontal="center" vertical="center"/>
    </xf>
    <xf numFmtId="0" fontId="2" fillId="3" borderId="0" xfId="0" applyFont="1" applyFill="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2" fillId="6" borderId="0" xfId="0" applyFont="1" applyFill="1" applyAlignment="1">
      <alignment horizontal="center" vertical="center"/>
    </xf>
    <xf numFmtId="0" fontId="2" fillId="7" borderId="0" xfId="0" applyFont="1" applyFill="1" applyAlignment="1">
      <alignment horizontal="center" vertical="center"/>
    </xf>
    <xf numFmtId="0" fontId="2" fillId="8" borderId="0" xfId="0" applyFont="1" applyFill="1" applyAlignment="1">
      <alignment horizontal="center" vertical="center"/>
    </xf>
    <xf numFmtId="0" fontId="2" fillId="0" borderId="1" xfId="0" applyFont="1" applyFill="1" applyBorder="1" applyAlignment="1">
      <alignment horizontal="center" vertical="center"/>
    </xf>
    <xf numFmtId="0" fontId="2" fillId="9" borderId="0" xfId="0" applyFont="1" applyFill="1" applyAlignment="1">
      <alignment horizontal="center" vertical="center"/>
    </xf>
    <xf numFmtId="0" fontId="6" fillId="0" borderId="0" xfId="0" applyFont="1" applyAlignment="1">
      <alignment horizontal="center" vertical="center"/>
    </xf>
    <xf numFmtId="0" fontId="5" fillId="10" borderId="1" xfId="0" applyFont="1" applyFill="1" applyBorder="1" applyAlignment="1">
      <alignment horizontal="center" vertical="center"/>
    </xf>
    <xf numFmtId="0" fontId="5"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10" fillId="0" borderId="1" xfId="0" applyFont="1" applyBorder="1" applyAlignment="1">
      <alignment horizontal="center" vertical="top"/>
    </xf>
    <xf numFmtId="0" fontId="10" fillId="3" borderId="1" xfId="0" applyFont="1" applyFill="1" applyBorder="1" applyAlignment="1">
      <alignment horizontal="center" vertical="top"/>
    </xf>
    <xf numFmtId="0" fontId="10" fillId="4" borderId="1" xfId="0" applyFont="1" applyFill="1" applyBorder="1" applyAlignment="1">
      <alignment horizontal="center" vertical="top" wrapText="1"/>
    </xf>
    <xf numFmtId="0" fontId="10" fillId="2" borderId="1" xfId="0" applyFont="1" applyFill="1" applyBorder="1" applyAlignment="1">
      <alignment horizontal="center" vertical="top"/>
    </xf>
    <xf numFmtId="0" fontId="10" fillId="5" borderId="1" xfId="0" applyFont="1" applyFill="1" applyBorder="1" applyAlignment="1">
      <alignment horizontal="center" vertical="top" wrapText="1"/>
    </xf>
    <xf numFmtId="0" fontId="10" fillId="6" borderId="1" xfId="0" applyFont="1" applyFill="1" applyBorder="1" applyAlignment="1">
      <alignment horizontal="center" vertical="top"/>
    </xf>
    <xf numFmtId="0" fontId="10" fillId="9" borderId="1" xfId="0" applyFont="1" applyFill="1" applyBorder="1" applyAlignment="1">
      <alignment horizontal="center" vertical="top"/>
    </xf>
    <xf numFmtId="0" fontId="10" fillId="7" borderId="1" xfId="0" applyFont="1" applyFill="1" applyBorder="1" applyAlignment="1">
      <alignment horizontal="center" vertical="top"/>
    </xf>
    <xf numFmtId="0" fontId="10" fillId="8" borderId="1" xfId="0" applyFont="1" applyFill="1" applyBorder="1" applyAlignment="1">
      <alignment horizontal="center" vertical="top"/>
    </xf>
    <xf numFmtId="0" fontId="10" fillId="0" borderId="0" xfId="0" applyFont="1" applyAlignment="1">
      <alignment horizontal="center" vertical="top"/>
    </xf>
    <xf numFmtId="0" fontId="20" fillId="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center" vertical="center"/>
    </xf>
    <xf numFmtId="0" fontId="0" fillId="12" borderId="2" xfId="0" applyFill="1" applyBorder="1" applyAlignment="1" applyProtection="1">
      <alignment horizontal="center" vertical="center"/>
      <protection hidden="1"/>
    </xf>
    <xf numFmtId="0" fontId="25" fillId="0" borderId="0" xfId="0" applyFont="1" applyProtection="1">
      <protection hidden="1"/>
    </xf>
    <xf numFmtId="0" fontId="0" fillId="12" borderId="3" xfId="0" applyFill="1" applyBorder="1" applyAlignment="1" applyProtection="1">
      <alignment horizontal="center" vertical="center"/>
      <protection hidden="1"/>
    </xf>
    <xf numFmtId="0" fontId="0" fillId="12" borderId="4" xfId="0" applyFill="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vertical="center"/>
      <protection hidden="1"/>
    </xf>
    <xf numFmtId="0" fontId="26" fillId="0" borderId="1" xfId="0" applyFont="1" applyBorder="1" applyAlignment="1" applyProtection="1">
      <alignment horizontal="right" vertical="center"/>
      <protection hidden="1"/>
    </xf>
    <xf numFmtId="0" fontId="0" fillId="3" borderId="1" xfId="0" applyFill="1" applyBorder="1" applyAlignment="1" applyProtection="1">
      <alignment horizontal="left"/>
      <protection hidden="1"/>
    </xf>
    <xf numFmtId="0" fontId="0" fillId="3" borderId="1" xfId="0" applyFill="1" applyBorder="1" applyAlignment="1" applyProtection="1">
      <alignment horizontal="center"/>
      <protection hidden="1"/>
    </xf>
    <xf numFmtId="0" fontId="27" fillId="0" borderId="0" xfId="0" applyFont="1" applyProtection="1">
      <protection hidden="1"/>
    </xf>
    <xf numFmtId="0" fontId="12" fillId="0" borderId="0" xfId="0" applyFont="1" applyBorder="1" applyAlignment="1" applyProtection="1">
      <alignment vertical="center"/>
      <protection hidden="1"/>
    </xf>
    <xf numFmtId="0" fontId="8" fillId="4" borderId="1" xfId="0" applyFont="1" applyFill="1" applyBorder="1" applyAlignment="1" applyProtection="1">
      <alignment horizontal="left"/>
      <protection hidden="1"/>
    </xf>
    <xf numFmtId="0" fontId="0" fillId="4" borderId="1" xfId="0" applyFill="1" applyBorder="1" applyAlignment="1" applyProtection="1">
      <alignment horizontal="center"/>
      <protection hidden="1"/>
    </xf>
    <xf numFmtId="0" fontId="0" fillId="2" borderId="1" xfId="0" applyFill="1" applyBorder="1" applyAlignment="1" applyProtection="1">
      <alignment horizontal="left"/>
      <protection hidden="1"/>
    </xf>
    <xf numFmtId="0" fontId="0" fillId="2" borderId="1" xfId="0" applyFill="1" applyBorder="1" applyAlignment="1" applyProtection="1">
      <alignment horizontal="center"/>
      <protection hidden="1"/>
    </xf>
    <xf numFmtId="0" fontId="8" fillId="5" borderId="1" xfId="0" applyFont="1" applyFill="1" applyBorder="1" applyAlignment="1" applyProtection="1">
      <alignment horizontal="left"/>
      <protection hidden="1"/>
    </xf>
    <xf numFmtId="0" fontId="0" fillId="5" borderId="1" xfId="0" applyFill="1" applyBorder="1" applyAlignment="1" applyProtection="1">
      <alignment horizontal="center"/>
      <protection hidden="1"/>
    </xf>
    <xf numFmtId="0" fontId="0" fillId="6" borderId="1" xfId="0" applyFill="1" applyBorder="1" applyAlignment="1" applyProtection="1">
      <alignment horizontal="left"/>
      <protection hidden="1"/>
    </xf>
    <xf numFmtId="0" fontId="0" fillId="6" borderId="1" xfId="0" applyFill="1" applyBorder="1" applyAlignment="1" applyProtection="1">
      <alignment horizontal="center"/>
      <protection hidden="1"/>
    </xf>
    <xf numFmtId="0" fontId="0" fillId="9" borderId="1" xfId="0" applyFill="1" applyBorder="1" applyAlignment="1" applyProtection="1">
      <alignment horizontal="left"/>
      <protection hidden="1"/>
    </xf>
    <xf numFmtId="0" fontId="0" fillId="9" borderId="1" xfId="0" applyFill="1" applyBorder="1" applyAlignment="1" applyProtection="1">
      <alignment horizontal="center"/>
      <protection hidden="1"/>
    </xf>
    <xf numFmtId="0" fontId="0" fillId="7" borderId="1" xfId="0" applyFill="1" applyBorder="1" applyAlignment="1" applyProtection="1">
      <alignment horizontal="left"/>
      <protection hidden="1"/>
    </xf>
    <xf numFmtId="0" fontId="0" fillId="7" borderId="1" xfId="0" applyFill="1" applyBorder="1" applyAlignment="1" applyProtection="1">
      <alignment horizontal="center"/>
      <protection hidden="1"/>
    </xf>
    <xf numFmtId="0" fontId="0" fillId="8" borderId="1" xfId="0" applyFill="1" applyBorder="1" applyAlignment="1" applyProtection="1">
      <alignment horizontal="left"/>
      <protection hidden="1"/>
    </xf>
    <xf numFmtId="0" fontId="0" fillId="8" borderId="1"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Protection="1">
      <protection hidden="1"/>
    </xf>
    <xf numFmtId="0" fontId="23" fillId="0" borderId="0" xfId="0" applyFont="1" applyBorder="1" applyAlignment="1" applyProtection="1">
      <alignment horizontal="right"/>
      <protection hidden="1"/>
    </xf>
    <xf numFmtId="0" fontId="24" fillId="0" borderId="1" xfId="0" applyFont="1" applyBorder="1" applyAlignment="1" applyProtection="1">
      <alignment horizontal="center"/>
      <protection hidden="1"/>
    </xf>
    <xf numFmtId="0" fontId="0" fillId="0" borderId="5" xfId="0" applyBorder="1" applyProtection="1">
      <protection hidden="1"/>
    </xf>
    <xf numFmtId="0" fontId="28" fillId="3" borderId="1" xfId="0" applyFont="1" applyFill="1" applyBorder="1" applyAlignment="1" applyProtection="1">
      <alignment horizontal="left"/>
      <protection hidden="1"/>
    </xf>
    <xf numFmtId="0" fontId="28" fillId="3" borderId="1" xfId="0" applyFont="1" applyFill="1" applyBorder="1" applyAlignment="1" applyProtection="1">
      <alignment horizontal="center"/>
      <protection hidden="1"/>
    </xf>
    <xf numFmtId="0" fontId="28" fillId="0" borderId="0" xfId="0" applyFont="1" applyProtection="1">
      <protection hidden="1"/>
    </xf>
    <xf numFmtId="0" fontId="28" fillId="0" borderId="3" xfId="0" applyFont="1" applyBorder="1" applyProtection="1">
      <protection hidden="1"/>
    </xf>
    <xf numFmtId="0" fontId="28" fillId="0" borderId="0" xfId="0" applyFont="1" applyBorder="1" applyProtection="1">
      <protection hidden="1"/>
    </xf>
    <xf numFmtId="0" fontId="28" fillId="0" borderId="6" xfId="0" applyFont="1" applyBorder="1" applyProtection="1">
      <protection hidden="1"/>
    </xf>
    <xf numFmtId="0" fontId="28" fillId="0" borderId="4" xfId="0" applyFont="1" applyBorder="1" applyProtection="1">
      <protection hidden="1"/>
    </xf>
    <xf numFmtId="0" fontId="28" fillId="0" borderId="7" xfId="0" applyFont="1" applyBorder="1" applyProtection="1">
      <protection hidden="1"/>
    </xf>
    <xf numFmtId="0" fontId="28" fillId="0" borderId="8" xfId="0" applyFont="1" applyBorder="1" applyProtection="1">
      <protection hidden="1"/>
    </xf>
    <xf numFmtId="0" fontId="28" fillId="4" borderId="1" xfId="0" applyFont="1" applyFill="1" applyBorder="1" applyAlignment="1" applyProtection="1">
      <alignment horizontal="left"/>
      <protection hidden="1"/>
    </xf>
    <xf numFmtId="0" fontId="28" fillId="4" borderId="1" xfId="0" applyFont="1" applyFill="1" applyBorder="1" applyAlignment="1" applyProtection="1">
      <alignment horizontal="center"/>
      <protection hidden="1"/>
    </xf>
    <xf numFmtId="0" fontId="28" fillId="2" borderId="1" xfId="0" applyFont="1" applyFill="1" applyBorder="1" applyAlignment="1" applyProtection="1">
      <alignment horizontal="left"/>
      <protection hidden="1"/>
    </xf>
    <xf numFmtId="0" fontId="28" fillId="2" borderId="1" xfId="0" applyFont="1" applyFill="1" applyBorder="1" applyAlignment="1" applyProtection="1">
      <alignment horizontal="center"/>
      <protection hidden="1"/>
    </xf>
    <xf numFmtId="0" fontId="28" fillId="5" borderId="1" xfId="0" applyFont="1" applyFill="1" applyBorder="1" applyAlignment="1" applyProtection="1">
      <alignment horizontal="left"/>
      <protection hidden="1"/>
    </xf>
    <xf numFmtId="0" fontId="28" fillId="5" borderId="1" xfId="0" applyFont="1" applyFill="1" applyBorder="1" applyAlignment="1" applyProtection="1">
      <alignment horizontal="center"/>
      <protection hidden="1"/>
    </xf>
    <xf numFmtId="0" fontId="28" fillId="6" borderId="1" xfId="0" applyFont="1" applyFill="1" applyBorder="1" applyAlignment="1" applyProtection="1">
      <alignment horizontal="left"/>
      <protection hidden="1"/>
    </xf>
    <xf numFmtId="0" fontId="28" fillId="6" borderId="1" xfId="0" applyFont="1" applyFill="1" applyBorder="1" applyAlignment="1" applyProtection="1">
      <alignment horizontal="center"/>
      <protection hidden="1"/>
    </xf>
    <xf numFmtId="0" fontId="28" fillId="9" borderId="1" xfId="0" applyFont="1" applyFill="1" applyBorder="1" applyAlignment="1" applyProtection="1">
      <alignment horizontal="left"/>
      <protection hidden="1"/>
    </xf>
    <xf numFmtId="0" fontId="28" fillId="9" borderId="1" xfId="0" applyFont="1" applyFill="1" applyBorder="1" applyAlignment="1" applyProtection="1">
      <alignment horizontal="center"/>
      <protection hidden="1"/>
    </xf>
    <xf numFmtId="0" fontId="28" fillId="7" borderId="1" xfId="0" applyFont="1" applyFill="1" applyBorder="1" applyAlignment="1" applyProtection="1">
      <alignment horizontal="left"/>
      <protection hidden="1"/>
    </xf>
    <xf numFmtId="0" fontId="28" fillId="7" borderId="1" xfId="0" applyFont="1" applyFill="1" applyBorder="1" applyAlignment="1" applyProtection="1">
      <alignment horizontal="center"/>
      <protection hidden="1"/>
    </xf>
    <xf numFmtId="0" fontId="28" fillId="8" borderId="1" xfId="0" applyFont="1" applyFill="1" applyBorder="1" applyAlignment="1" applyProtection="1">
      <alignment horizontal="left"/>
      <protection hidden="1"/>
    </xf>
    <xf numFmtId="0" fontId="28" fillId="8" borderId="1" xfId="0" applyFont="1" applyFill="1" applyBorder="1" applyAlignment="1" applyProtection="1">
      <alignment horizontal="center"/>
      <protection hidden="1"/>
    </xf>
    <xf numFmtId="0" fontId="3" fillId="0" borderId="0" xfId="0" applyFont="1" applyAlignment="1" applyProtection="1">
      <alignment vertical="center"/>
      <protection hidden="1"/>
    </xf>
    <xf numFmtId="0" fontId="0" fillId="4" borderId="1" xfId="0" applyFill="1" applyBorder="1" applyAlignment="1" applyProtection="1">
      <alignment horizontal="left"/>
      <protection hidden="1"/>
    </xf>
    <xf numFmtId="0" fontId="0" fillId="5" borderId="1" xfId="0" applyFill="1" applyBorder="1" applyAlignment="1" applyProtection="1">
      <alignment horizontal="left"/>
      <protection hidden="1"/>
    </xf>
    <xf numFmtId="0" fontId="9" fillId="0" borderId="2"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13" fillId="0" borderId="2"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0" fontId="9" fillId="3" borderId="1"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9" fillId="9" borderId="1"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9" fillId="8" borderId="1" xfId="0" applyFont="1" applyFill="1" applyBorder="1" applyAlignment="1" applyProtection="1">
      <alignment horizontal="center" vertical="center"/>
      <protection hidden="1"/>
    </xf>
    <xf numFmtId="0" fontId="9" fillId="0" borderId="1" xfId="0" applyFont="1" applyBorder="1" applyAlignment="1" applyProtection="1">
      <alignment horizontal="left" vertical="center"/>
      <protection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0" fillId="0" borderId="1" xfId="0" applyBorder="1" applyProtection="1">
      <protection locked="0"/>
    </xf>
    <xf numFmtId="0" fontId="4" fillId="5" borderId="2" xfId="0" applyFont="1" applyFill="1" applyBorder="1" applyAlignment="1" applyProtection="1">
      <alignment horizontal="center" vertical="center"/>
      <protection locked="0"/>
    </xf>
    <xf numFmtId="0" fontId="4" fillId="8" borderId="9" xfId="0" applyFont="1" applyFill="1" applyBorder="1" applyAlignment="1" applyProtection="1">
      <alignment horizontal="center" vertical="center"/>
      <protection locked="0"/>
    </xf>
    <xf numFmtId="0" fontId="4" fillId="9" borderId="9"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6" borderId="9"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11"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8" borderId="0"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6"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7" borderId="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5"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8" borderId="6"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4" fillId="5" borderId="4" xfId="0" applyFont="1" applyFill="1" applyBorder="1" applyAlignment="1" applyProtection="1">
      <alignment horizontal="center" vertical="center"/>
      <protection locked="0"/>
    </xf>
    <xf numFmtId="0" fontId="4" fillId="8" borderId="7"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8" borderId="8"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26" fillId="0" borderId="1" xfId="0" applyFont="1" applyBorder="1" applyAlignment="1" applyProtection="1">
      <alignment horizontal="center" vertical="center"/>
      <protection hidden="1"/>
    </xf>
    <xf numFmtId="0" fontId="0" fillId="0" borderId="5" xfId="0" applyBorder="1" applyAlignment="1" applyProtection="1">
      <alignment horizontal="center"/>
      <protection hidden="1"/>
    </xf>
    <xf numFmtId="0" fontId="3" fillId="0" borderId="0" xfId="0" applyFont="1" applyAlignment="1">
      <alignment horizontal="center" vertical="center"/>
    </xf>
    <xf numFmtId="0" fontId="20" fillId="0" borderId="1" xfId="0" applyFont="1" applyBorder="1" applyAlignment="1">
      <alignment horizontal="center" vertical="center"/>
    </xf>
    <xf numFmtId="0" fontId="11" fillId="13" borderId="1" xfId="0" applyFont="1" applyFill="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2" fillId="2" borderId="14"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0" fillId="0" borderId="0" xfId="0" applyAlignment="1" applyProtection="1">
      <alignment horizontal="left"/>
      <protection hidden="1"/>
    </xf>
    <xf numFmtId="0" fontId="0" fillId="12" borderId="3" xfId="0" applyFill="1" applyBorder="1" applyAlignment="1" applyProtection="1">
      <alignment horizontal="center" vertical="center"/>
      <protection hidden="1"/>
    </xf>
    <xf numFmtId="0" fontId="0" fillId="12" borderId="4" xfId="0" applyFill="1" applyBorder="1" applyAlignment="1" applyProtection="1">
      <alignment horizontal="center" vertical="center"/>
      <protection hidden="1"/>
    </xf>
    <xf numFmtId="0" fontId="0" fillId="12" borderId="2" xfId="0" applyFill="1" applyBorder="1" applyAlignment="1" applyProtection="1">
      <alignment horizontal="center" vertical="center"/>
      <protection hidden="1"/>
    </xf>
    <xf numFmtId="0" fontId="0" fillId="12" borderId="9" xfId="0" applyFill="1" applyBorder="1" applyAlignment="1" applyProtection="1">
      <alignment horizontal="center" vertical="center"/>
      <protection hidden="1"/>
    </xf>
    <xf numFmtId="0" fontId="0" fillId="12" borderId="11" xfId="0"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16" xfId="0" applyFont="1" applyFill="1" applyBorder="1" applyAlignment="1" applyProtection="1">
      <alignment horizontal="center" vertical="center"/>
      <protection hidden="1"/>
    </xf>
    <xf numFmtId="0" fontId="2" fillId="5" borderId="14" xfId="0" applyFont="1" applyFill="1" applyBorder="1" applyAlignment="1" applyProtection="1">
      <alignment horizontal="center" vertical="center"/>
      <protection hidden="1"/>
    </xf>
    <xf numFmtId="0" fontId="2" fillId="5" borderId="16"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0" fillId="12" borderId="6" xfId="0" applyFill="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1" fillId="0" borderId="16" xfId="0" applyFont="1" applyBorder="1" applyProtection="1">
      <protection hidden="1"/>
    </xf>
    <xf numFmtId="0" fontId="21" fillId="0" borderId="0" xfId="0" applyFont="1" applyAlignment="1" applyProtection="1">
      <alignment horizontal="center"/>
      <protection hidden="1"/>
    </xf>
    <xf numFmtId="0" fontId="22" fillId="0" borderId="0" xfId="0" applyFont="1" applyAlignment="1" applyProtection="1">
      <alignment horizontal="center" vertical="center"/>
      <protection hidden="1"/>
    </xf>
    <xf numFmtId="0" fontId="2" fillId="9" borderId="14" xfId="0" applyFont="1" applyFill="1" applyBorder="1" applyAlignment="1" applyProtection="1">
      <alignment horizontal="center" vertical="center"/>
      <protection hidden="1"/>
    </xf>
    <xf numFmtId="0" fontId="2" fillId="9" borderId="16" xfId="0" applyFont="1" applyFill="1" applyBorder="1" applyAlignment="1" applyProtection="1">
      <alignment horizontal="center" vertical="center"/>
      <protection hidden="1"/>
    </xf>
    <xf numFmtId="0" fontId="2" fillId="7" borderId="14" xfId="0" applyFont="1" applyFill="1" applyBorder="1" applyAlignment="1" applyProtection="1">
      <alignment horizontal="center" vertical="center"/>
      <protection hidden="1"/>
    </xf>
    <xf numFmtId="0" fontId="2" fillId="7" borderId="16" xfId="0" applyFont="1" applyFill="1" applyBorder="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0" fillId="12" borderId="8" xfId="0" applyFill="1" applyBorder="1" applyAlignment="1" applyProtection="1">
      <alignment horizontal="center" vertical="center"/>
      <protection hidden="1"/>
    </xf>
    <xf numFmtId="0" fontId="2" fillId="8" borderId="14" xfId="0" applyFont="1" applyFill="1" applyBorder="1" applyAlignment="1" applyProtection="1">
      <alignment horizontal="center" vertical="center"/>
      <protection hidden="1"/>
    </xf>
    <xf numFmtId="0" fontId="2" fillId="8" borderId="16" xfId="0" applyFont="1" applyFill="1" applyBorder="1" applyAlignment="1" applyProtection="1">
      <alignment horizontal="center" vertical="center"/>
      <protection hidden="1"/>
    </xf>
    <xf numFmtId="0" fontId="2" fillId="6" borderId="14" xfId="0" applyFont="1" applyFill="1" applyBorder="1" applyAlignment="1" applyProtection="1">
      <alignment horizontal="center" vertical="center"/>
      <protection hidden="1"/>
    </xf>
    <xf numFmtId="0" fontId="2" fillId="6" borderId="16" xfId="0" applyFont="1" applyFill="1" applyBorder="1" applyAlignment="1" applyProtection="1">
      <alignment horizontal="center" vertical="center"/>
      <protection hidden="1"/>
    </xf>
    <xf numFmtId="0" fontId="2" fillId="4" borderId="14" xfId="0" applyFont="1" applyFill="1" applyBorder="1" applyAlignment="1" applyProtection="1">
      <alignment horizontal="center" vertical="center"/>
      <protection hidden="1"/>
    </xf>
    <xf numFmtId="0" fontId="2" fillId="4" borderId="16" xfId="0" applyFont="1" applyFill="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8" fillId="3" borderId="14" xfId="0" applyFont="1" applyFill="1" applyBorder="1" applyAlignment="1" applyProtection="1">
      <alignment horizontal="center"/>
      <protection hidden="1"/>
    </xf>
    <xf numFmtId="0" fontId="28" fillId="3" borderId="15" xfId="0" applyFont="1" applyFill="1" applyBorder="1" applyAlignment="1" applyProtection="1">
      <alignment horizontal="center"/>
      <protection hidden="1"/>
    </xf>
    <xf numFmtId="0" fontId="28" fillId="3" borderId="16" xfId="0" applyFont="1" applyFill="1" applyBorder="1" applyAlignment="1" applyProtection="1">
      <alignment horizontal="center"/>
      <protection hidden="1"/>
    </xf>
    <xf numFmtId="0" fontId="28" fillId="4" borderId="14" xfId="0" applyFont="1" applyFill="1" applyBorder="1" applyAlignment="1" applyProtection="1">
      <alignment horizontal="center"/>
      <protection hidden="1"/>
    </xf>
    <xf numFmtId="0" fontId="28" fillId="4" borderId="15" xfId="0" applyFont="1" applyFill="1" applyBorder="1" applyAlignment="1" applyProtection="1">
      <alignment horizontal="center"/>
      <protection hidden="1"/>
    </xf>
    <xf numFmtId="0" fontId="28" fillId="4" borderId="16" xfId="0" applyFont="1" applyFill="1" applyBorder="1" applyAlignment="1" applyProtection="1">
      <alignment horizontal="center"/>
      <protection hidden="1"/>
    </xf>
    <xf numFmtId="0" fontId="28" fillId="2" borderId="14" xfId="0" applyFont="1" applyFill="1" applyBorder="1" applyAlignment="1" applyProtection="1">
      <alignment horizontal="center"/>
      <protection hidden="1"/>
    </xf>
    <xf numFmtId="0" fontId="28" fillId="2" borderId="15" xfId="0" applyFont="1" applyFill="1" applyBorder="1" applyAlignment="1" applyProtection="1">
      <alignment horizontal="center"/>
      <protection hidden="1"/>
    </xf>
    <xf numFmtId="0" fontId="28" fillId="2" borderId="16" xfId="0" applyFont="1" applyFill="1" applyBorder="1" applyAlignment="1" applyProtection="1">
      <alignment horizontal="center"/>
      <protection hidden="1"/>
    </xf>
    <xf numFmtId="0" fontId="28" fillId="5" borderId="14" xfId="0" applyFont="1" applyFill="1" applyBorder="1" applyAlignment="1" applyProtection="1">
      <alignment horizontal="center"/>
      <protection hidden="1"/>
    </xf>
    <xf numFmtId="0" fontId="28" fillId="5" borderId="15" xfId="0" applyFont="1" applyFill="1" applyBorder="1" applyAlignment="1" applyProtection="1">
      <alignment horizontal="center"/>
      <protection hidden="1"/>
    </xf>
    <xf numFmtId="0" fontId="28" fillId="5" borderId="16" xfId="0" applyFont="1" applyFill="1" applyBorder="1" applyAlignment="1" applyProtection="1">
      <alignment horizontal="center"/>
      <protection hidden="1"/>
    </xf>
    <xf numFmtId="0" fontId="28" fillId="6" borderId="14" xfId="0" applyFont="1" applyFill="1" applyBorder="1" applyAlignment="1" applyProtection="1">
      <alignment horizontal="center"/>
      <protection hidden="1"/>
    </xf>
    <xf numFmtId="0" fontId="28" fillId="6" borderId="15" xfId="0" applyFont="1" applyFill="1" applyBorder="1" applyAlignment="1" applyProtection="1">
      <alignment horizontal="center"/>
      <protection hidden="1"/>
    </xf>
    <xf numFmtId="0" fontId="28" fillId="6" borderId="16" xfId="0" applyFont="1" applyFill="1" applyBorder="1" applyAlignment="1" applyProtection="1">
      <alignment horizontal="center"/>
      <protection hidden="1"/>
    </xf>
    <xf numFmtId="0" fontId="28" fillId="9" borderId="14" xfId="0" applyFont="1" applyFill="1" applyBorder="1" applyAlignment="1" applyProtection="1">
      <alignment horizontal="center"/>
      <protection hidden="1"/>
    </xf>
    <xf numFmtId="0" fontId="28" fillId="9" borderId="15" xfId="0" applyFont="1" applyFill="1" applyBorder="1" applyAlignment="1" applyProtection="1">
      <alignment horizontal="center"/>
      <protection hidden="1"/>
    </xf>
    <xf numFmtId="0" fontId="28" fillId="9" borderId="16" xfId="0" applyFont="1" applyFill="1" applyBorder="1" applyAlignment="1" applyProtection="1">
      <alignment horizontal="center"/>
      <protection hidden="1"/>
    </xf>
    <xf numFmtId="0" fontId="28" fillId="8" borderId="14" xfId="0" applyFont="1" applyFill="1" applyBorder="1" applyAlignment="1" applyProtection="1">
      <alignment horizontal="center"/>
      <protection hidden="1"/>
    </xf>
    <xf numFmtId="0" fontId="28" fillId="8" borderId="15" xfId="0" applyFont="1" applyFill="1" applyBorder="1" applyAlignment="1" applyProtection="1">
      <alignment horizontal="center"/>
      <protection hidden="1"/>
    </xf>
    <xf numFmtId="0" fontId="28" fillId="8" borderId="16" xfId="0" applyFont="1" applyFill="1" applyBorder="1" applyAlignment="1" applyProtection="1">
      <alignment horizontal="center"/>
      <protection hidden="1"/>
    </xf>
    <xf numFmtId="0" fontId="28" fillId="7" borderId="14" xfId="0" applyFont="1" applyFill="1" applyBorder="1" applyAlignment="1" applyProtection="1">
      <alignment horizontal="center"/>
      <protection hidden="1"/>
    </xf>
    <xf numFmtId="0" fontId="28" fillId="7" borderId="15" xfId="0" applyFont="1" applyFill="1" applyBorder="1" applyAlignment="1" applyProtection="1">
      <alignment horizontal="center"/>
      <protection hidden="1"/>
    </xf>
    <xf numFmtId="0" fontId="28" fillId="7" borderId="16" xfId="0" applyFont="1" applyFill="1" applyBorder="1" applyAlignment="1" applyProtection="1">
      <alignment horizontal="center"/>
      <protection hidden="1"/>
    </xf>
  </cellXfs>
  <cellStyles count="1">
    <cellStyle name="Normálna" xfId="0" builtinId="0"/>
  </cellStyles>
  <dxfs count="266">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FF"/>
        <name val="Calibri Light"/>
        <scheme val="none"/>
      </font>
      <fill>
        <patternFill>
          <bgColor indexed="45"/>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4"/>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22"/>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26"/>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6"/>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2"/>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3"/>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7"/>
        </patternFill>
      </fill>
      <border>
        <left style="thin">
          <color indexed="64"/>
        </left>
        <right style="thin">
          <color indexed="64"/>
        </right>
        <top style="thin">
          <color indexed="64"/>
        </top>
        <bottom style="thin">
          <color indexed="64"/>
        </bottom>
      </border>
    </dxf>
    <dxf>
      <font>
        <b val="0"/>
        <i val="0"/>
        <condense val="0"/>
        <extend val="0"/>
        <color indexed="8"/>
      </font>
      <fill>
        <patternFill>
          <bgColor indexed="45"/>
        </patternFill>
      </fill>
      <border>
        <left style="thin">
          <color indexed="64"/>
        </left>
        <right style="thin">
          <color indexed="64"/>
        </right>
        <top style="thin">
          <color indexed="64"/>
        </top>
        <bottom style="thin">
          <color indexed="64"/>
        </bottom>
      </border>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lor rgb="FFFF99CC"/>
      </font>
      <fill>
        <patternFill>
          <bgColor indexed="45"/>
        </patternFill>
      </fill>
      <border>
        <left style="thin">
          <color indexed="64"/>
        </left>
        <right style="thin">
          <color indexed="64"/>
        </right>
        <top style="thin">
          <color indexed="64"/>
        </top>
        <bottom style="thin">
          <color indexed="64"/>
        </bottom>
      </border>
    </dxf>
    <dxf>
      <font>
        <condense val="0"/>
        <extend val="0"/>
        <color indexed="16"/>
      </font>
      <fill>
        <patternFill patternType="none">
          <bgColor indexed="65"/>
        </patternFill>
      </fill>
    </dxf>
    <dxf>
      <font>
        <condense val="0"/>
        <extend val="0"/>
        <color indexed="44"/>
      </font>
      <fill>
        <patternFill>
          <bgColor indexed="44"/>
        </patternFill>
      </fill>
      <border>
        <left style="thin">
          <color indexed="64"/>
        </left>
        <right style="thin">
          <color indexed="64"/>
        </right>
        <top style="thin">
          <color indexed="64"/>
        </top>
        <bottom style="thin">
          <color indexed="64"/>
        </bottom>
      </border>
    </dxf>
    <dxf>
      <font>
        <condense val="0"/>
        <extend val="0"/>
        <color indexed="22"/>
      </font>
      <fill>
        <patternFill>
          <bgColor indexed="22"/>
        </patternFill>
      </fill>
      <border>
        <left style="thin">
          <color indexed="64"/>
        </left>
        <right style="thin">
          <color indexed="64"/>
        </right>
        <top style="thin">
          <color indexed="64"/>
        </top>
        <bottom style="thin">
          <color indexed="64"/>
        </bottom>
      </border>
    </dxf>
    <dxf>
      <font>
        <condense val="0"/>
        <extend val="0"/>
        <color indexed="26"/>
      </font>
      <fill>
        <patternFill>
          <bgColor indexed="26"/>
        </patternFill>
      </fill>
      <border>
        <left style="thin">
          <color indexed="64"/>
        </left>
        <right style="thin">
          <color indexed="64"/>
        </right>
        <top style="thin">
          <color indexed="64"/>
        </top>
        <bottom style="thin">
          <color indexed="64"/>
        </bottom>
      </border>
    </dxf>
    <dxf>
      <font>
        <condense val="0"/>
        <extend val="0"/>
        <color indexed="46"/>
      </font>
      <fill>
        <patternFill>
          <bgColor indexed="46"/>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style="thin">
          <color indexed="64"/>
        </left>
        <right style="thin">
          <color indexed="64"/>
        </right>
        <top style="thin">
          <color indexed="64"/>
        </top>
        <bottom style="thin">
          <color indexed="64"/>
        </bottom>
      </border>
    </dxf>
    <dxf>
      <font>
        <condense val="0"/>
        <extend val="0"/>
        <color indexed="43"/>
      </font>
      <fill>
        <patternFill>
          <bgColor indexed="43"/>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ont>
        <condense val="0"/>
        <extend val="0"/>
        <color indexed="45"/>
      </font>
      <fill>
        <patternFill>
          <bgColor indexed="45"/>
        </patternFill>
      </fill>
      <border>
        <left style="thin">
          <color indexed="64"/>
        </left>
        <right style="thin">
          <color indexed="64"/>
        </right>
        <top style="thin">
          <color indexed="64"/>
        </top>
        <bottom style="thin">
          <color indexed="64"/>
        </bottom>
      </border>
    </dxf>
    <dxf>
      <fill>
        <patternFill patternType="solid">
          <fgColor indexed="64"/>
          <bgColor indexed="10"/>
        </patternFill>
      </fill>
    </dxf>
  </dxfs>
  <tableStyles count="0" defaultTableStyle="TableStyleMedium2" defaultPivotStyle="PivotStyleLight16"/>
  <colors>
    <mruColors>
      <color rgb="FFFFC7AB"/>
      <color rgb="FFFFB48F"/>
      <color rgb="FFFF99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1175"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975" b="1" i="0" u="none" strike="noStrike" baseline="0">
                <a:solidFill>
                  <a:srgbClr val="000000"/>
                </a:solidFill>
                <a:latin typeface="Arial"/>
                <a:cs typeface="Arial"/>
              </a:rPr>
              <a:t> (Howard Gardner)</a:t>
            </a:r>
          </a:p>
        </c:rich>
      </c:tx>
      <c:layout>
        <c:manualLayout>
          <c:xMode val="edge"/>
          <c:yMode val="edge"/>
          <c:x val="0.38854521667763664"/>
          <c:y val="3.3149171270718231E-2"/>
        </c:manualLayout>
      </c:layout>
      <c:overlay val="0"/>
      <c:spPr>
        <a:noFill/>
        <a:ln w="25400">
          <a:noFill/>
        </a:ln>
      </c:spPr>
    </c:title>
    <c:autoTitleDeleted val="0"/>
    <c:plotArea>
      <c:layout>
        <c:manualLayout>
          <c:layoutTarget val="inner"/>
          <c:xMode val="edge"/>
          <c:yMode val="edge"/>
          <c:x val="8.5139383238335101E-2"/>
          <c:y val="0.26243093922651933"/>
          <c:w val="0.7136228304158635"/>
          <c:h val="0.48618784530386744"/>
        </c:manualLayout>
      </c:layout>
      <c:barChart>
        <c:barDir val="col"/>
        <c:grouping val="clustered"/>
        <c:varyColors val="0"/>
        <c:ser>
          <c:idx val="0"/>
          <c:order val="0"/>
          <c:tx>
            <c:strRef>
              <c:f>'vyhodnotenie dotazníka'!$D$2</c:f>
              <c:strCache>
                <c:ptCount val="1"/>
                <c:pt idx="0">
                  <c:v>lingvistická</c:v>
                </c:pt>
              </c:strCache>
            </c:strRef>
          </c:tx>
          <c:spPr>
            <a:solidFill>
              <a:srgbClr val="FF99CC"/>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dotazníka'!$D$3:$D$32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2FEE-4234-A988-11CC014D82AE}"/>
            </c:ext>
          </c:extLst>
        </c:ser>
        <c:ser>
          <c:idx val="1"/>
          <c:order val="1"/>
          <c:tx>
            <c:strRef>
              <c:f>'vyhodnotenie dotazníka'!$E$2</c:f>
              <c:strCache>
                <c:ptCount val="1"/>
                <c:pt idx="0">
                  <c:v>logicko-
matematická</c:v>
                </c:pt>
              </c:strCache>
            </c:strRef>
          </c:tx>
          <c:spPr>
            <a:solidFill>
              <a:srgbClr val="FFCC99"/>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dotazníka'!$E$3:$E$32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FEE-4234-A988-11CC014D82AE}"/>
            </c:ext>
          </c:extLst>
        </c:ser>
        <c:ser>
          <c:idx val="2"/>
          <c:order val="2"/>
          <c:tx>
            <c:strRef>
              <c:f>'vyhodnotenie dotazníka'!$F$2</c:f>
              <c:strCache>
                <c:ptCount val="1"/>
                <c:pt idx="0">
                  <c:v>priestorová</c:v>
                </c:pt>
              </c:strCache>
            </c:strRef>
          </c:tx>
          <c:spPr>
            <a:solidFill>
              <a:srgbClr val="FFFF99"/>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dotazníka'!$F$3:$F$32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2FEE-4234-A988-11CC014D82AE}"/>
            </c:ext>
          </c:extLst>
        </c:ser>
        <c:ser>
          <c:idx val="3"/>
          <c:order val="3"/>
          <c:tx>
            <c:strRef>
              <c:f>'vyhodnotenie dotazníka'!$G$2</c:f>
              <c:strCache>
                <c:ptCount val="1"/>
                <c:pt idx="0">
                  <c:v>telesno-
kinestetická</c:v>
                </c:pt>
              </c:strCache>
            </c:strRef>
          </c:tx>
          <c:spPr>
            <a:solidFill>
              <a:srgbClr val="CCFFCC"/>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dotazníka'!$G$3:$G$32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3-2FEE-4234-A988-11CC014D82AE}"/>
            </c:ext>
          </c:extLst>
        </c:ser>
        <c:ser>
          <c:idx val="4"/>
          <c:order val="4"/>
          <c:tx>
            <c:strRef>
              <c:f>'vyhodnotenie dotazníka'!$H$2</c:f>
              <c:strCache>
                <c:ptCount val="1"/>
                <c:pt idx="0">
                  <c:v>muzikálna</c:v>
                </c:pt>
              </c:strCache>
            </c:strRef>
          </c:tx>
          <c:spPr>
            <a:solidFill>
              <a:srgbClr val="CC99FF"/>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dotazníka'!$H$3:$H$32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4-2FEE-4234-A988-11CC014D82AE}"/>
            </c:ext>
          </c:extLst>
        </c:ser>
        <c:ser>
          <c:idx val="5"/>
          <c:order val="5"/>
          <c:tx>
            <c:strRef>
              <c:f>'vyhodnotenie dotazníka'!$I$2</c:f>
              <c:strCache>
                <c:ptCount val="1"/>
                <c:pt idx="0">
                  <c:v>interpersonálna</c:v>
                </c:pt>
              </c:strCache>
            </c:strRef>
          </c:tx>
          <c:spPr>
            <a:solidFill>
              <a:srgbClr val="FFFFCC"/>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dotazníka'!$I$3:$I$32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5-2FEE-4234-A988-11CC014D82AE}"/>
            </c:ext>
          </c:extLst>
        </c:ser>
        <c:ser>
          <c:idx val="6"/>
          <c:order val="6"/>
          <c:tx>
            <c:strRef>
              <c:f>'vyhodnotenie dotazníka'!$J$2</c:f>
              <c:strCache>
                <c:ptCount val="1"/>
                <c:pt idx="0">
                  <c:v>intrapersonálna</c:v>
                </c:pt>
              </c:strCache>
            </c:strRef>
          </c:tx>
          <c:spPr>
            <a:solidFill>
              <a:srgbClr val="C0C0C0"/>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dotazníka'!$J$3:$J$32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6-2FEE-4234-A988-11CC014D82AE}"/>
            </c:ext>
          </c:extLst>
        </c:ser>
        <c:ser>
          <c:idx val="7"/>
          <c:order val="7"/>
          <c:tx>
            <c:strRef>
              <c:f>'vyhodnotenie dotazníka'!$K$2</c:f>
              <c:strCache>
                <c:ptCount val="1"/>
                <c:pt idx="0">
                  <c:v>prírodná</c:v>
                </c:pt>
              </c:strCache>
            </c:strRef>
          </c:tx>
          <c:spPr>
            <a:solidFill>
              <a:srgbClr val="99CCFF"/>
            </a:solidFill>
            <a:ln w="12700">
              <a:solidFill>
                <a:srgbClr val="000000"/>
              </a:solidFill>
              <a:prstDash val="solid"/>
            </a:ln>
          </c:spPr>
          <c:invertIfNegative val="0"/>
          <c:dLbls>
            <c:spPr>
              <a:noFill/>
              <a:ln w="25400">
                <a:noFill/>
              </a:ln>
            </c:spPr>
            <c:txPr>
              <a:bodyPr/>
              <a:lstStyle/>
              <a:p>
                <a:pPr>
                  <a:defRPr sz="975"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dotazníka'!$B$3:$B$32</c:f>
              <c:strCache>
                <c:ptCount val="30"/>
                <c:pt idx="0">
                  <c:v>p1</c:v>
                </c:pt>
                <c:pt idx="1">
                  <c:v>p2</c:v>
                </c:pt>
                <c:pt idx="2">
                  <c:v>p3</c:v>
                </c:pt>
                <c:pt idx="3">
                  <c:v>p4</c:v>
                </c:pt>
                <c:pt idx="4">
                  <c:v>p5</c:v>
                </c:pt>
                <c:pt idx="5">
                  <c:v>p6</c:v>
                </c:pt>
                <c:pt idx="6">
                  <c:v>p7</c:v>
                </c:pt>
                <c:pt idx="7">
                  <c:v>p8</c:v>
                </c:pt>
                <c:pt idx="8">
                  <c:v>p9</c:v>
                </c:pt>
                <c:pt idx="9">
                  <c:v>p10</c:v>
                </c:pt>
                <c:pt idx="10">
                  <c:v>p11</c:v>
                </c:pt>
                <c:pt idx="11">
                  <c:v>p12</c:v>
                </c:pt>
                <c:pt idx="12">
                  <c:v>p13</c:v>
                </c:pt>
                <c:pt idx="13">
                  <c:v>p14</c:v>
                </c:pt>
                <c:pt idx="14">
                  <c:v>p15</c:v>
                </c:pt>
                <c:pt idx="15">
                  <c:v>p16</c:v>
                </c:pt>
                <c:pt idx="16">
                  <c:v>p17</c:v>
                </c:pt>
                <c:pt idx="17">
                  <c:v>p18</c:v>
                </c:pt>
                <c:pt idx="18">
                  <c:v>p19</c:v>
                </c:pt>
                <c:pt idx="19">
                  <c:v>p20</c:v>
                </c:pt>
                <c:pt idx="20">
                  <c:v>p21</c:v>
                </c:pt>
                <c:pt idx="21">
                  <c:v>p22</c:v>
                </c:pt>
                <c:pt idx="22">
                  <c:v>p23</c:v>
                </c:pt>
                <c:pt idx="23">
                  <c:v>p24</c:v>
                </c:pt>
                <c:pt idx="24">
                  <c:v>p25</c:v>
                </c:pt>
                <c:pt idx="25">
                  <c:v>p26</c:v>
                </c:pt>
                <c:pt idx="26">
                  <c:v>p27</c:v>
                </c:pt>
                <c:pt idx="27">
                  <c:v>p28</c:v>
                </c:pt>
                <c:pt idx="28">
                  <c:v>p29</c:v>
                </c:pt>
                <c:pt idx="29">
                  <c:v>p30</c:v>
                </c:pt>
              </c:strCache>
            </c:strRef>
          </c:cat>
          <c:val>
            <c:numRef>
              <c:f>'vyhodnotenie dotazníka'!$K$3:$K$32</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7-2FEE-4234-A988-11CC014D82AE}"/>
            </c:ext>
          </c:extLst>
        </c:ser>
        <c:dLbls>
          <c:showLegendKey val="0"/>
          <c:showVal val="0"/>
          <c:showCatName val="0"/>
          <c:showSerName val="0"/>
          <c:showPercent val="0"/>
          <c:showBubbleSize val="0"/>
        </c:dLbls>
        <c:gapWidth val="150"/>
        <c:axId val="87617920"/>
        <c:axId val="87619456"/>
      </c:barChart>
      <c:catAx>
        <c:axId val="8761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sk-SK"/>
          </a:p>
        </c:txPr>
        <c:crossAx val="87619456"/>
        <c:crosses val="autoZero"/>
        <c:auto val="1"/>
        <c:lblAlgn val="ctr"/>
        <c:lblOffset val="100"/>
        <c:tickLblSkip val="2"/>
        <c:tickMarkSkip val="1"/>
        <c:noMultiLvlLbl val="0"/>
      </c:catAx>
      <c:valAx>
        <c:axId val="876194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87617920"/>
        <c:crosses val="autoZero"/>
        <c:crossBetween val="between"/>
      </c:valAx>
      <c:spPr>
        <a:solidFill>
          <a:srgbClr val="FFFFFF"/>
        </a:solidFill>
        <a:ln w="12700">
          <a:solidFill>
            <a:srgbClr val="808080"/>
          </a:solidFill>
          <a:prstDash val="solid"/>
        </a:ln>
      </c:spPr>
    </c:plotArea>
    <c:legend>
      <c:legendPos val="r"/>
      <c:layout>
        <c:manualLayout>
          <c:xMode val="edge"/>
          <c:yMode val="edge"/>
          <c:x val="0.82043343653250778"/>
          <c:y val="5.2486187845303865E-2"/>
          <c:w val="0.16718266253869968"/>
          <c:h val="0.820441988950276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sk-SK"/>
        </a:p>
      </c:txPr>
    </c:legend>
    <c:plotVisOnly val="1"/>
    <c:dispBlanksAs val="gap"/>
    <c:showDLblsOverMax val="0"/>
  </c:chart>
  <c:spPr>
    <a:gradFill rotWithShape="0">
      <a:gsLst>
        <a:gs pos="0">
          <a:srgbClr val="CCCCFF"/>
        </a:gs>
        <a:gs pos="17999">
          <a:srgbClr val="99CCFF"/>
        </a:gs>
        <a:gs pos="36000">
          <a:srgbClr val="9966FF"/>
        </a:gs>
        <a:gs pos="61000">
          <a:srgbClr val="CC99FF"/>
        </a:gs>
        <a:gs pos="82001">
          <a:srgbClr val="99CCFF"/>
        </a:gs>
        <a:gs pos="100000">
          <a:srgbClr val="CCCCFF"/>
        </a:gs>
      </a:gsLst>
      <a:lin ang="18900000" scaled="1"/>
    </a:gra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tlač!$A$78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F1BF-4731-AED2-13A371224809}"/>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F1BF-4731-AED2-13A371224809}"/>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F1BF-4731-AED2-13A371224809}"/>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F1BF-4731-AED2-13A371224809}"/>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F1BF-4731-AED2-13A371224809}"/>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F1BF-4731-AED2-13A371224809}"/>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F1BF-4731-AED2-13A371224809}"/>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tlač!$B$78</c:f>
              <c:numCache>
                <c:formatCode>General</c:formatCode>
                <c:ptCount val="1"/>
                <c:pt idx="0">
                  <c:v>0</c:v>
                </c:pt>
              </c:numCache>
            </c:numRef>
          </c:val>
          <c:extLst>
            <c:ext xmlns:c16="http://schemas.microsoft.com/office/drawing/2014/chart" uri="{C3380CC4-5D6E-409C-BE32-E72D297353CC}">
              <c16:uniqueId val="{00000007-F1BF-4731-AED2-13A371224809}"/>
            </c:ext>
          </c:extLst>
        </c:ser>
        <c:ser>
          <c:idx val="0"/>
          <c:order val="1"/>
          <c:tx>
            <c:strRef>
              <c:f>tlač!$A$79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F1BF-4731-AED2-13A371224809}"/>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tlač!$B$79</c:f>
              <c:numCache>
                <c:formatCode>General</c:formatCode>
                <c:ptCount val="1"/>
                <c:pt idx="0">
                  <c:v>0</c:v>
                </c:pt>
              </c:numCache>
            </c:numRef>
          </c:val>
          <c:extLst>
            <c:ext xmlns:c16="http://schemas.microsoft.com/office/drawing/2014/chart" uri="{C3380CC4-5D6E-409C-BE32-E72D297353CC}">
              <c16:uniqueId val="{00000009-F1BF-4731-AED2-13A371224809}"/>
            </c:ext>
          </c:extLst>
        </c:ser>
        <c:ser>
          <c:idx val="2"/>
          <c:order val="2"/>
          <c:tx>
            <c:strRef>
              <c:f>tlač!$A$80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tlač!$B$80</c:f>
              <c:numCache>
                <c:formatCode>General</c:formatCode>
                <c:ptCount val="1"/>
                <c:pt idx="0">
                  <c:v>0</c:v>
                </c:pt>
              </c:numCache>
            </c:numRef>
          </c:val>
          <c:extLst>
            <c:ext xmlns:c16="http://schemas.microsoft.com/office/drawing/2014/chart" uri="{C3380CC4-5D6E-409C-BE32-E72D297353CC}">
              <c16:uniqueId val="{0000000A-F1BF-4731-AED2-13A371224809}"/>
            </c:ext>
          </c:extLst>
        </c:ser>
        <c:ser>
          <c:idx val="3"/>
          <c:order val="3"/>
          <c:tx>
            <c:strRef>
              <c:f>tlač!$A$81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tlač!$B$81</c:f>
              <c:numCache>
                <c:formatCode>General</c:formatCode>
                <c:ptCount val="1"/>
                <c:pt idx="0">
                  <c:v>0</c:v>
                </c:pt>
              </c:numCache>
            </c:numRef>
          </c:val>
          <c:extLst>
            <c:ext xmlns:c16="http://schemas.microsoft.com/office/drawing/2014/chart" uri="{C3380CC4-5D6E-409C-BE32-E72D297353CC}">
              <c16:uniqueId val="{0000000B-F1BF-4731-AED2-13A371224809}"/>
            </c:ext>
          </c:extLst>
        </c:ser>
        <c:ser>
          <c:idx val="4"/>
          <c:order val="4"/>
          <c:tx>
            <c:strRef>
              <c:f>tlač!$A$82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tlač!$B$82</c:f>
              <c:numCache>
                <c:formatCode>General</c:formatCode>
                <c:ptCount val="1"/>
                <c:pt idx="0">
                  <c:v>0</c:v>
                </c:pt>
              </c:numCache>
            </c:numRef>
          </c:val>
          <c:extLst>
            <c:ext xmlns:c16="http://schemas.microsoft.com/office/drawing/2014/chart" uri="{C3380CC4-5D6E-409C-BE32-E72D297353CC}">
              <c16:uniqueId val="{0000000C-F1BF-4731-AED2-13A371224809}"/>
            </c:ext>
          </c:extLst>
        </c:ser>
        <c:ser>
          <c:idx val="5"/>
          <c:order val="5"/>
          <c:tx>
            <c:strRef>
              <c:f>tlač!$A$83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tlač!$B$83</c:f>
              <c:numCache>
                <c:formatCode>General</c:formatCode>
                <c:ptCount val="1"/>
                <c:pt idx="0">
                  <c:v>0</c:v>
                </c:pt>
              </c:numCache>
            </c:numRef>
          </c:val>
          <c:extLst>
            <c:ext xmlns:c16="http://schemas.microsoft.com/office/drawing/2014/chart" uri="{C3380CC4-5D6E-409C-BE32-E72D297353CC}">
              <c16:uniqueId val="{0000000D-F1BF-4731-AED2-13A371224809}"/>
            </c:ext>
          </c:extLst>
        </c:ser>
        <c:ser>
          <c:idx val="6"/>
          <c:order val="6"/>
          <c:tx>
            <c:strRef>
              <c:f>tlač!$A$84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tlač!$B$84</c:f>
              <c:numCache>
                <c:formatCode>General</c:formatCode>
                <c:ptCount val="1"/>
                <c:pt idx="0">
                  <c:v>0</c:v>
                </c:pt>
              </c:numCache>
            </c:numRef>
          </c:val>
          <c:extLst>
            <c:ext xmlns:c16="http://schemas.microsoft.com/office/drawing/2014/chart" uri="{C3380CC4-5D6E-409C-BE32-E72D297353CC}">
              <c16:uniqueId val="{0000000E-F1BF-4731-AED2-13A371224809}"/>
            </c:ext>
          </c:extLst>
        </c:ser>
        <c:ser>
          <c:idx val="7"/>
          <c:order val="7"/>
          <c:tx>
            <c:strRef>
              <c:f>tlač!$A$85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tlač!$B$85</c:f>
              <c:numCache>
                <c:formatCode>General</c:formatCode>
                <c:ptCount val="1"/>
                <c:pt idx="0">
                  <c:v>0</c:v>
                </c:pt>
              </c:numCache>
            </c:numRef>
          </c:val>
          <c:extLst>
            <c:ext xmlns:c16="http://schemas.microsoft.com/office/drawing/2014/chart" uri="{C3380CC4-5D6E-409C-BE32-E72D297353CC}">
              <c16:uniqueId val="{0000000F-F1BF-4731-AED2-13A371224809}"/>
            </c:ext>
          </c:extLst>
        </c:ser>
        <c:dLbls>
          <c:showLegendKey val="0"/>
          <c:showVal val="0"/>
          <c:showCatName val="0"/>
          <c:showSerName val="0"/>
          <c:showPercent val="0"/>
          <c:showBubbleSize val="0"/>
        </c:dLbls>
        <c:gapWidth val="150"/>
        <c:axId val="36325632"/>
        <c:axId val="36343808"/>
      </c:barChart>
      <c:catAx>
        <c:axId val="36325632"/>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6343808"/>
        <c:crosses val="autoZero"/>
        <c:auto val="1"/>
        <c:lblAlgn val="ctr"/>
        <c:lblOffset val="100"/>
        <c:tickLblSkip val="2"/>
        <c:tickMarkSkip val="1"/>
        <c:noMultiLvlLbl val="0"/>
      </c:catAx>
      <c:valAx>
        <c:axId val="363438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6325632"/>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tlač!$A$91</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9784-47C1-895E-024EC80D334A}"/>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9784-47C1-895E-024EC80D334A}"/>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9784-47C1-895E-024EC80D334A}"/>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9784-47C1-895E-024EC80D334A}"/>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9784-47C1-895E-024EC80D334A}"/>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9784-47C1-895E-024EC80D334A}"/>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9784-47C1-895E-024EC80D334A}"/>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tlač!$B$91</c:f>
              <c:numCache>
                <c:formatCode>General</c:formatCode>
                <c:ptCount val="1"/>
                <c:pt idx="0">
                  <c:v>0</c:v>
                </c:pt>
              </c:numCache>
            </c:numRef>
          </c:val>
          <c:extLst>
            <c:ext xmlns:c16="http://schemas.microsoft.com/office/drawing/2014/chart" uri="{C3380CC4-5D6E-409C-BE32-E72D297353CC}">
              <c16:uniqueId val="{00000007-9784-47C1-895E-024EC80D334A}"/>
            </c:ext>
          </c:extLst>
        </c:ser>
        <c:ser>
          <c:idx val="0"/>
          <c:order val="1"/>
          <c:tx>
            <c:strRef>
              <c:f>tlač!$A$92</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9784-47C1-895E-024EC80D334A}"/>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tlač!$B$92</c:f>
              <c:numCache>
                <c:formatCode>General</c:formatCode>
                <c:ptCount val="1"/>
                <c:pt idx="0">
                  <c:v>0</c:v>
                </c:pt>
              </c:numCache>
            </c:numRef>
          </c:val>
          <c:extLst>
            <c:ext xmlns:c16="http://schemas.microsoft.com/office/drawing/2014/chart" uri="{C3380CC4-5D6E-409C-BE32-E72D297353CC}">
              <c16:uniqueId val="{00000009-9784-47C1-895E-024EC80D334A}"/>
            </c:ext>
          </c:extLst>
        </c:ser>
        <c:ser>
          <c:idx val="2"/>
          <c:order val="2"/>
          <c:tx>
            <c:strRef>
              <c:f>tlač!$A$93</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tlač!$B$93</c:f>
              <c:numCache>
                <c:formatCode>General</c:formatCode>
                <c:ptCount val="1"/>
                <c:pt idx="0">
                  <c:v>0</c:v>
                </c:pt>
              </c:numCache>
            </c:numRef>
          </c:val>
          <c:extLst>
            <c:ext xmlns:c16="http://schemas.microsoft.com/office/drawing/2014/chart" uri="{C3380CC4-5D6E-409C-BE32-E72D297353CC}">
              <c16:uniqueId val="{0000000A-9784-47C1-895E-024EC80D334A}"/>
            </c:ext>
          </c:extLst>
        </c:ser>
        <c:ser>
          <c:idx val="3"/>
          <c:order val="3"/>
          <c:tx>
            <c:strRef>
              <c:f>tlač!$A$94</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tlač!$B$94</c:f>
              <c:numCache>
                <c:formatCode>General</c:formatCode>
                <c:ptCount val="1"/>
                <c:pt idx="0">
                  <c:v>0</c:v>
                </c:pt>
              </c:numCache>
            </c:numRef>
          </c:val>
          <c:extLst>
            <c:ext xmlns:c16="http://schemas.microsoft.com/office/drawing/2014/chart" uri="{C3380CC4-5D6E-409C-BE32-E72D297353CC}">
              <c16:uniqueId val="{0000000B-9784-47C1-895E-024EC80D334A}"/>
            </c:ext>
          </c:extLst>
        </c:ser>
        <c:ser>
          <c:idx val="4"/>
          <c:order val="4"/>
          <c:tx>
            <c:strRef>
              <c:f>tlač!$A$95</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tlač!$B$95</c:f>
              <c:numCache>
                <c:formatCode>General</c:formatCode>
                <c:ptCount val="1"/>
                <c:pt idx="0">
                  <c:v>0</c:v>
                </c:pt>
              </c:numCache>
            </c:numRef>
          </c:val>
          <c:extLst>
            <c:ext xmlns:c16="http://schemas.microsoft.com/office/drawing/2014/chart" uri="{C3380CC4-5D6E-409C-BE32-E72D297353CC}">
              <c16:uniqueId val="{0000000C-9784-47C1-895E-024EC80D334A}"/>
            </c:ext>
          </c:extLst>
        </c:ser>
        <c:ser>
          <c:idx val="5"/>
          <c:order val="5"/>
          <c:tx>
            <c:strRef>
              <c:f>tlač!$A$96</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tlač!$B$96</c:f>
              <c:numCache>
                <c:formatCode>General</c:formatCode>
                <c:ptCount val="1"/>
                <c:pt idx="0">
                  <c:v>0</c:v>
                </c:pt>
              </c:numCache>
            </c:numRef>
          </c:val>
          <c:extLst>
            <c:ext xmlns:c16="http://schemas.microsoft.com/office/drawing/2014/chart" uri="{C3380CC4-5D6E-409C-BE32-E72D297353CC}">
              <c16:uniqueId val="{0000000D-9784-47C1-895E-024EC80D334A}"/>
            </c:ext>
          </c:extLst>
        </c:ser>
        <c:ser>
          <c:idx val="6"/>
          <c:order val="6"/>
          <c:tx>
            <c:strRef>
              <c:f>tlač!$A$97</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tlač!$B$97</c:f>
              <c:numCache>
                <c:formatCode>General</c:formatCode>
                <c:ptCount val="1"/>
                <c:pt idx="0">
                  <c:v>0</c:v>
                </c:pt>
              </c:numCache>
            </c:numRef>
          </c:val>
          <c:extLst>
            <c:ext xmlns:c16="http://schemas.microsoft.com/office/drawing/2014/chart" uri="{C3380CC4-5D6E-409C-BE32-E72D297353CC}">
              <c16:uniqueId val="{0000000E-9784-47C1-895E-024EC80D334A}"/>
            </c:ext>
          </c:extLst>
        </c:ser>
        <c:ser>
          <c:idx val="7"/>
          <c:order val="7"/>
          <c:tx>
            <c:strRef>
              <c:f>tlač!$A$98</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tlač!$B$98</c:f>
              <c:numCache>
                <c:formatCode>General</c:formatCode>
                <c:ptCount val="1"/>
                <c:pt idx="0">
                  <c:v>0</c:v>
                </c:pt>
              </c:numCache>
            </c:numRef>
          </c:val>
          <c:extLst>
            <c:ext xmlns:c16="http://schemas.microsoft.com/office/drawing/2014/chart" uri="{C3380CC4-5D6E-409C-BE32-E72D297353CC}">
              <c16:uniqueId val="{0000000F-9784-47C1-895E-024EC80D334A}"/>
            </c:ext>
          </c:extLst>
        </c:ser>
        <c:dLbls>
          <c:showLegendKey val="0"/>
          <c:showVal val="0"/>
          <c:showCatName val="0"/>
          <c:showSerName val="0"/>
          <c:showPercent val="0"/>
          <c:showBubbleSize val="0"/>
        </c:dLbls>
        <c:gapWidth val="150"/>
        <c:axId val="36432896"/>
        <c:axId val="36442880"/>
      </c:barChart>
      <c:catAx>
        <c:axId val="3643289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6442880"/>
        <c:crosses val="autoZero"/>
        <c:auto val="1"/>
        <c:lblAlgn val="ctr"/>
        <c:lblOffset val="100"/>
        <c:tickLblSkip val="2"/>
        <c:tickMarkSkip val="1"/>
        <c:noMultiLvlLbl val="0"/>
      </c:catAx>
      <c:valAx>
        <c:axId val="364428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643289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tlač!$A$104</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B8BC-4893-A714-157882470B8D}"/>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B8BC-4893-A714-157882470B8D}"/>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B8BC-4893-A714-157882470B8D}"/>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B8BC-4893-A714-157882470B8D}"/>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B8BC-4893-A714-157882470B8D}"/>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B8BC-4893-A714-157882470B8D}"/>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B8BC-4893-A714-157882470B8D}"/>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tlač!$B$104</c:f>
              <c:numCache>
                <c:formatCode>General</c:formatCode>
                <c:ptCount val="1"/>
                <c:pt idx="0">
                  <c:v>0</c:v>
                </c:pt>
              </c:numCache>
            </c:numRef>
          </c:val>
          <c:extLst>
            <c:ext xmlns:c16="http://schemas.microsoft.com/office/drawing/2014/chart" uri="{C3380CC4-5D6E-409C-BE32-E72D297353CC}">
              <c16:uniqueId val="{00000007-B8BC-4893-A714-157882470B8D}"/>
            </c:ext>
          </c:extLst>
        </c:ser>
        <c:ser>
          <c:idx val="0"/>
          <c:order val="1"/>
          <c:tx>
            <c:strRef>
              <c:f>tlač!$A$105</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B8BC-4893-A714-157882470B8D}"/>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tlač!$B$105</c:f>
              <c:numCache>
                <c:formatCode>General</c:formatCode>
                <c:ptCount val="1"/>
                <c:pt idx="0">
                  <c:v>0</c:v>
                </c:pt>
              </c:numCache>
            </c:numRef>
          </c:val>
          <c:extLst>
            <c:ext xmlns:c16="http://schemas.microsoft.com/office/drawing/2014/chart" uri="{C3380CC4-5D6E-409C-BE32-E72D297353CC}">
              <c16:uniqueId val="{00000009-B8BC-4893-A714-157882470B8D}"/>
            </c:ext>
          </c:extLst>
        </c:ser>
        <c:ser>
          <c:idx val="2"/>
          <c:order val="2"/>
          <c:tx>
            <c:strRef>
              <c:f>tlač!$A$106</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tlač!$B$106</c:f>
              <c:numCache>
                <c:formatCode>General</c:formatCode>
                <c:ptCount val="1"/>
                <c:pt idx="0">
                  <c:v>0</c:v>
                </c:pt>
              </c:numCache>
            </c:numRef>
          </c:val>
          <c:extLst>
            <c:ext xmlns:c16="http://schemas.microsoft.com/office/drawing/2014/chart" uri="{C3380CC4-5D6E-409C-BE32-E72D297353CC}">
              <c16:uniqueId val="{0000000A-B8BC-4893-A714-157882470B8D}"/>
            </c:ext>
          </c:extLst>
        </c:ser>
        <c:ser>
          <c:idx val="3"/>
          <c:order val="3"/>
          <c:tx>
            <c:strRef>
              <c:f>tlač!$A$107</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tlač!$B$107</c:f>
              <c:numCache>
                <c:formatCode>General</c:formatCode>
                <c:ptCount val="1"/>
                <c:pt idx="0">
                  <c:v>0</c:v>
                </c:pt>
              </c:numCache>
            </c:numRef>
          </c:val>
          <c:extLst>
            <c:ext xmlns:c16="http://schemas.microsoft.com/office/drawing/2014/chart" uri="{C3380CC4-5D6E-409C-BE32-E72D297353CC}">
              <c16:uniqueId val="{0000000B-B8BC-4893-A714-157882470B8D}"/>
            </c:ext>
          </c:extLst>
        </c:ser>
        <c:ser>
          <c:idx val="4"/>
          <c:order val="4"/>
          <c:tx>
            <c:strRef>
              <c:f>tlač!$A$108</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tlač!$B$108</c:f>
              <c:numCache>
                <c:formatCode>General</c:formatCode>
                <c:ptCount val="1"/>
                <c:pt idx="0">
                  <c:v>0</c:v>
                </c:pt>
              </c:numCache>
            </c:numRef>
          </c:val>
          <c:extLst>
            <c:ext xmlns:c16="http://schemas.microsoft.com/office/drawing/2014/chart" uri="{C3380CC4-5D6E-409C-BE32-E72D297353CC}">
              <c16:uniqueId val="{0000000C-B8BC-4893-A714-157882470B8D}"/>
            </c:ext>
          </c:extLst>
        </c:ser>
        <c:ser>
          <c:idx val="5"/>
          <c:order val="5"/>
          <c:tx>
            <c:strRef>
              <c:f>tlač!$A$109</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tlač!$B$109</c:f>
              <c:numCache>
                <c:formatCode>General</c:formatCode>
                <c:ptCount val="1"/>
                <c:pt idx="0">
                  <c:v>0</c:v>
                </c:pt>
              </c:numCache>
            </c:numRef>
          </c:val>
          <c:extLst>
            <c:ext xmlns:c16="http://schemas.microsoft.com/office/drawing/2014/chart" uri="{C3380CC4-5D6E-409C-BE32-E72D297353CC}">
              <c16:uniqueId val="{0000000D-B8BC-4893-A714-157882470B8D}"/>
            </c:ext>
          </c:extLst>
        </c:ser>
        <c:ser>
          <c:idx val="6"/>
          <c:order val="6"/>
          <c:tx>
            <c:strRef>
              <c:f>tlač!$A$110</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tlač!$B$110</c:f>
              <c:numCache>
                <c:formatCode>General</c:formatCode>
                <c:ptCount val="1"/>
                <c:pt idx="0">
                  <c:v>0</c:v>
                </c:pt>
              </c:numCache>
            </c:numRef>
          </c:val>
          <c:extLst>
            <c:ext xmlns:c16="http://schemas.microsoft.com/office/drawing/2014/chart" uri="{C3380CC4-5D6E-409C-BE32-E72D297353CC}">
              <c16:uniqueId val="{0000000E-B8BC-4893-A714-157882470B8D}"/>
            </c:ext>
          </c:extLst>
        </c:ser>
        <c:ser>
          <c:idx val="7"/>
          <c:order val="7"/>
          <c:tx>
            <c:strRef>
              <c:f>tlač!$A$111</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tlač!$B$111</c:f>
              <c:numCache>
                <c:formatCode>General</c:formatCode>
                <c:ptCount val="1"/>
                <c:pt idx="0">
                  <c:v>0</c:v>
                </c:pt>
              </c:numCache>
            </c:numRef>
          </c:val>
          <c:extLst>
            <c:ext xmlns:c16="http://schemas.microsoft.com/office/drawing/2014/chart" uri="{C3380CC4-5D6E-409C-BE32-E72D297353CC}">
              <c16:uniqueId val="{0000000F-B8BC-4893-A714-157882470B8D}"/>
            </c:ext>
          </c:extLst>
        </c:ser>
        <c:dLbls>
          <c:showLegendKey val="0"/>
          <c:showVal val="0"/>
          <c:showCatName val="0"/>
          <c:showSerName val="0"/>
          <c:showPercent val="0"/>
          <c:showBubbleSize val="0"/>
        </c:dLbls>
        <c:gapWidth val="150"/>
        <c:axId val="36553088"/>
        <c:axId val="36554624"/>
      </c:barChart>
      <c:catAx>
        <c:axId val="36553088"/>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6554624"/>
        <c:crosses val="autoZero"/>
        <c:auto val="1"/>
        <c:lblAlgn val="ctr"/>
        <c:lblOffset val="100"/>
        <c:tickLblSkip val="2"/>
        <c:tickMarkSkip val="1"/>
        <c:noMultiLvlLbl val="0"/>
      </c:catAx>
      <c:valAx>
        <c:axId val="365546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6553088"/>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067673972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tlač!$O$2</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352C-442A-811C-CBFC7FBC0DC4}"/>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352C-442A-811C-CBFC7FBC0DC4}"/>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352C-442A-811C-CBFC7FBC0DC4}"/>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352C-442A-811C-CBFC7FBC0DC4}"/>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352C-442A-811C-CBFC7FBC0DC4}"/>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352C-442A-811C-CBFC7FBC0DC4}"/>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352C-442A-811C-CBFC7FBC0DC4}"/>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c:f>
              <c:numCache>
                <c:formatCode>General</c:formatCode>
                <c:ptCount val="1"/>
                <c:pt idx="0">
                  <c:v>0</c:v>
                </c:pt>
              </c:numCache>
            </c:numRef>
          </c:val>
          <c:extLst>
            <c:ext xmlns:c16="http://schemas.microsoft.com/office/drawing/2014/chart" uri="{C3380CC4-5D6E-409C-BE32-E72D297353CC}">
              <c16:uniqueId val="{00000007-352C-442A-811C-CBFC7FBC0DC4}"/>
            </c:ext>
          </c:extLst>
        </c:ser>
        <c:ser>
          <c:idx val="0"/>
          <c:order val="1"/>
          <c:tx>
            <c:strRef>
              <c:f>tlač!$O$3</c:f>
              <c:strCache>
                <c:ptCount val="1"/>
                <c:pt idx="0">
                  <c:v>logicko-matematický učebný štýl</c:v>
                </c:pt>
              </c:strCache>
            </c:strRef>
          </c:tx>
          <c:spPr>
            <a:ln>
              <a:solidFill>
                <a:srgbClr val="000000"/>
              </a:solidFill>
            </a:ln>
          </c:spPr>
          <c:invertIfNegative val="0"/>
          <c:dPt>
            <c:idx val="0"/>
            <c:invertIfNegative val="0"/>
            <c:bubble3D val="0"/>
            <c:spPr>
              <a:solidFill>
                <a:srgbClr val="FFCC99"/>
              </a:solidFill>
              <a:ln>
                <a:solidFill>
                  <a:srgbClr val="000000"/>
                </a:solidFill>
              </a:ln>
            </c:spPr>
            <c:extLst>
              <c:ext xmlns:c16="http://schemas.microsoft.com/office/drawing/2014/chart" uri="{C3380CC4-5D6E-409C-BE32-E72D297353CC}">
                <c16:uniqueId val="{00000008-352C-442A-811C-CBFC7FBC0DC4}"/>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c:f>
              <c:numCache>
                <c:formatCode>General</c:formatCode>
                <c:ptCount val="1"/>
                <c:pt idx="0">
                  <c:v>0</c:v>
                </c:pt>
              </c:numCache>
            </c:numRef>
          </c:val>
          <c:extLst>
            <c:ext xmlns:c16="http://schemas.microsoft.com/office/drawing/2014/chart" uri="{C3380CC4-5D6E-409C-BE32-E72D297353CC}">
              <c16:uniqueId val="{00000009-352C-442A-811C-CBFC7FBC0DC4}"/>
            </c:ext>
          </c:extLst>
        </c:ser>
        <c:ser>
          <c:idx val="2"/>
          <c:order val="2"/>
          <c:tx>
            <c:strRef>
              <c:f>tlač!$O$4</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c:f>
              <c:numCache>
                <c:formatCode>General</c:formatCode>
                <c:ptCount val="1"/>
                <c:pt idx="0">
                  <c:v>0</c:v>
                </c:pt>
              </c:numCache>
            </c:numRef>
          </c:val>
          <c:extLst>
            <c:ext xmlns:c16="http://schemas.microsoft.com/office/drawing/2014/chart" uri="{C3380CC4-5D6E-409C-BE32-E72D297353CC}">
              <c16:uniqueId val="{0000000A-352C-442A-811C-CBFC7FBC0DC4}"/>
            </c:ext>
          </c:extLst>
        </c:ser>
        <c:ser>
          <c:idx val="3"/>
          <c:order val="3"/>
          <c:tx>
            <c:strRef>
              <c:f>tlač!$O$5</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c:f>
              <c:numCache>
                <c:formatCode>General</c:formatCode>
                <c:ptCount val="1"/>
                <c:pt idx="0">
                  <c:v>0</c:v>
                </c:pt>
              </c:numCache>
            </c:numRef>
          </c:val>
          <c:extLst>
            <c:ext xmlns:c16="http://schemas.microsoft.com/office/drawing/2014/chart" uri="{C3380CC4-5D6E-409C-BE32-E72D297353CC}">
              <c16:uniqueId val="{0000000B-352C-442A-811C-CBFC7FBC0DC4}"/>
            </c:ext>
          </c:extLst>
        </c:ser>
        <c:ser>
          <c:idx val="4"/>
          <c:order val="4"/>
          <c:tx>
            <c:strRef>
              <c:f>tlač!$O$6</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c:f>
              <c:numCache>
                <c:formatCode>General</c:formatCode>
                <c:ptCount val="1"/>
                <c:pt idx="0">
                  <c:v>0</c:v>
                </c:pt>
              </c:numCache>
            </c:numRef>
          </c:val>
          <c:extLst>
            <c:ext xmlns:c16="http://schemas.microsoft.com/office/drawing/2014/chart" uri="{C3380CC4-5D6E-409C-BE32-E72D297353CC}">
              <c16:uniqueId val="{0000000C-352C-442A-811C-CBFC7FBC0DC4}"/>
            </c:ext>
          </c:extLst>
        </c:ser>
        <c:ser>
          <c:idx val="5"/>
          <c:order val="5"/>
          <c:tx>
            <c:strRef>
              <c:f>tlač!$O$7</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c:f>
              <c:numCache>
                <c:formatCode>General</c:formatCode>
                <c:ptCount val="1"/>
                <c:pt idx="0">
                  <c:v>0</c:v>
                </c:pt>
              </c:numCache>
            </c:numRef>
          </c:val>
          <c:extLst>
            <c:ext xmlns:c16="http://schemas.microsoft.com/office/drawing/2014/chart" uri="{C3380CC4-5D6E-409C-BE32-E72D297353CC}">
              <c16:uniqueId val="{0000000D-352C-442A-811C-CBFC7FBC0DC4}"/>
            </c:ext>
          </c:extLst>
        </c:ser>
        <c:ser>
          <c:idx val="6"/>
          <c:order val="6"/>
          <c:tx>
            <c:strRef>
              <c:f>tlač!$O$8</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c:f>
              <c:numCache>
                <c:formatCode>General</c:formatCode>
                <c:ptCount val="1"/>
                <c:pt idx="0">
                  <c:v>0</c:v>
                </c:pt>
              </c:numCache>
            </c:numRef>
          </c:val>
          <c:extLst>
            <c:ext xmlns:c16="http://schemas.microsoft.com/office/drawing/2014/chart" uri="{C3380CC4-5D6E-409C-BE32-E72D297353CC}">
              <c16:uniqueId val="{0000000E-352C-442A-811C-CBFC7FBC0DC4}"/>
            </c:ext>
          </c:extLst>
        </c:ser>
        <c:ser>
          <c:idx val="7"/>
          <c:order val="7"/>
          <c:tx>
            <c:strRef>
              <c:f>tlač!$O$9</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c:f>
              <c:numCache>
                <c:formatCode>General</c:formatCode>
                <c:ptCount val="1"/>
                <c:pt idx="0">
                  <c:v>0</c:v>
                </c:pt>
              </c:numCache>
            </c:numRef>
          </c:val>
          <c:extLst>
            <c:ext xmlns:c16="http://schemas.microsoft.com/office/drawing/2014/chart" uri="{C3380CC4-5D6E-409C-BE32-E72D297353CC}">
              <c16:uniqueId val="{0000000F-352C-442A-811C-CBFC7FBC0DC4}"/>
            </c:ext>
          </c:extLst>
        </c:ser>
        <c:dLbls>
          <c:showLegendKey val="0"/>
          <c:showVal val="0"/>
          <c:showCatName val="0"/>
          <c:showSerName val="0"/>
          <c:showPercent val="0"/>
          <c:showBubbleSize val="0"/>
        </c:dLbls>
        <c:gapWidth val="150"/>
        <c:axId val="36705792"/>
        <c:axId val="36707328"/>
      </c:barChart>
      <c:catAx>
        <c:axId val="36705792"/>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6707328"/>
        <c:crosses val="autoZero"/>
        <c:auto val="1"/>
        <c:lblAlgn val="ctr"/>
        <c:lblOffset val="100"/>
        <c:tickLblSkip val="2"/>
        <c:tickMarkSkip val="1"/>
        <c:noMultiLvlLbl val="0"/>
      </c:catAx>
      <c:valAx>
        <c:axId val="367073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6705792"/>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5151450661"/>
          <c:w val="0.52488709181622573"/>
          <c:h val="0.73837497339859537"/>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tlač!$O$15</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F101-40D9-9FCF-D77B661471C5}"/>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F101-40D9-9FCF-D77B661471C5}"/>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F101-40D9-9FCF-D77B661471C5}"/>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F101-40D9-9FCF-D77B661471C5}"/>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F101-40D9-9FCF-D77B661471C5}"/>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F101-40D9-9FCF-D77B661471C5}"/>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F101-40D9-9FCF-D77B661471C5}"/>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tlač!$P$15</c:f>
              <c:numCache>
                <c:formatCode>General</c:formatCode>
                <c:ptCount val="1"/>
                <c:pt idx="0">
                  <c:v>0</c:v>
                </c:pt>
              </c:numCache>
            </c:numRef>
          </c:val>
          <c:extLst>
            <c:ext xmlns:c16="http://schemas.microsoft.com/office/drawing/2014/chart" uri="{C3380CC4-5D6E-409C-BE32-E72D297353CC}">
              <c16:uniqueId val="{00000007-F101-40D9-9FCF-D77B661471C5}"/>
            </c:ext>
          </c:extLst>
        </c:ser>
        <c:ser>
          <c:idx val="0"/>
          <c:order val="1"/>
          <c:tx>
            <c:strRef>
              <c:f>tlač!$O$16</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F101-40D9-9FCF-D77B661471C5}"/>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tlač!$P$16</c:f>
              <c:numCache>
                <c:formatCode>General</c:formatCode>
                <c:ptCount val="1"/>
                <c:pt idx="0">
                  <c:v>0</c:v>
                </c:pt>
              </c:numCache>
            </c:numRef>
          </c:val>
          <c:extLst>
            <c:ext xmlns:c16="http://schemas.microsoft.com/office/drawing/2014/chart" uri="{C3380CC4-5D6E-409C-BE32-E72D297353CC}">
              <c16:uniqueId val="{00000009-F101-40D9-9FCF-D77B661471C5}"/>
            </c:ext>
          </c:extLst>
        </c:ser>
        <c:ser>
          <c:idx val="2"/>
          <c:order val="2"/>
          <c:tx>
            <c:strRef>
              <c:f>tlač!$O$17</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tlač!$P$17</c:f>
              <c:numCache>
                <c:formatCode>General</c:formatCode>
                <c:ptCount val="1"/>
                <c:pt idx="0">
                  <c:v>0</c:v>
                </c:pt>
              </c:numCache>
            </c:numRef>
          </c:val>
          <c:extLst>
            <c:ext xmlns:c16="http://schemas.microsoft.com/office/drawing/2014/chart" uri="{C3380CC4-5D6E-409C-BE32-E72D297353CC}">
              <c16:uniqueId val="{0000000A-F101-40D9-9FCF-D77B661471C5}"/>
            </c:ext>
          </c:extLst>
        </c:ser>
        <c:ser>
          <c:idx val="3"/>
          <c:order val="3"/>
          <c:tx>
            <c:strRef>
              <c:f>tlač!$O$18</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tlač!$P$18</c:f>
              <c:numCache>
                <c:formatCode>General</c:formatCode>
                <c:ptCount val="1"/>
                <c:pt idx="0">
                  <c:v>0</c:v>
                </c:pt>
              </c:numCache>
            </c:numRef>
          </c:val>
          <c:extLst>
            <c:ext xmlns:c16="http://schemas.microsoft.com/office/drawing/2014/chart" uri="{C3380CC4-5D6E-409C-BE32-E72D297353CC}">
              <c16:uniqueId val="{0000000B-F101-40D9-9FCF-D77B661471C5}"/>
            </c:ext>
          </c:extLst>
        </c:ser>
        <c:ser>
          <c:idx val="4"/>
          <c:order val="4"/>
          <c:tx>
            <c:strRef>
              <c:f>tlač!$O$19</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tlač!$P$19</c:f>
              <c:numCache>
                <c:formatCode>General</c:formatCode>
                <c:ptCount val="1"/>
                <c:pt idx="0">
                  <c:v>0</c:v>
                </c:pt>
              </c:numCache>
            </c:numRef>
          </c:val>
          <c:extLst>
            <c:ext xmlns:c16="http://schemas.microsoft.com/office/drawing/2014/chart" uri="{C3380CC4-5D6E-409C-BE32-E72D297353CC}">
              <c16:uniqueId val="{0000000C-F101-40D9-9FCF-D77B661471C5}"/>
            </c:ext>
          </c:extLst>
        </c:ser>
        <c:ser>
          <c:idx val="5"/>
          <c:order val="5"/>
          <c:tx>
            <c:strRef>
              <c:f>tlač!$O$20</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tlač!$P$20</c:f>
              <c:numCache>
                <c:formatCode>General</c:formatCode>
                <c:ptCount val="1"/>
                <c:pt idx="0">
                  <c:v>0</c:v>
                </c:pt>
              </c:numCache>
            </c:numRef>
          </c:val>
          <c:extLst>
            <c:ext xmlns:c16="http://schemas.microsoft.com/office/drawing/2014/chart" uri="{C3380CC4-5D6E-409C-BE32-E72D297353CC}">
              <c16:uniqueId val="{0000000D-F101-40D9-9FCF-D77B661471C5}"/>
            </c:ext>
          </c:extLst>
        </c:ser>
        <c:ser>
          <c:idx val="6"/>
          <c:order val="6"/>
          <c:tx>
            <c:strRef>
              <c:f>tlač!$O$21</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tlač!$P$21</c:f>
              <c:numCache>
                <c:formatCode>General</c:formatCode>
                <c:ptCount val="1"/>
                <c:pt idx="0">
                  <c:v>0</c:v>
                </c:pt>
              </c:numCache>
            </c:numRef>
          </c:val>
          <c:extLst>
            <c:ext xmlns:c16="http://schemas.microsoft.com/office/drawing/2014/chart" uri="{C3380CC4-5D6E-409C-BE32-E72D297353CC}">
              <c16:uniqueId val="{0000000E-F101-40D9-9FCF-D77B661471C5}"/>
            </c:ext>
          </c:extLst>
        </c:ser>
        <c:ser>
          <c:idx val="7"/>
          <c:order val="7"/>
          <c:tx>
            <c:strRef>
              <c:f>tlač!$O$22</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tlač!$P$22</c:f>
              <c:numCache>
                <c:formatCode>General</c:formatCode>
                <c:ptCount val="1"/>
                <c:pt idx="0">
                  <c:v>0</c:v>
                </c:pt>
              </c:numCache>
            </c:numRef>
          </c:val>
          <c:extLst>
            <c:ext xmlns:c16="http://schemas.microsoft.com/office/drawing/2014/chart" uri="{C3380CC4-5D6E-409C-BE32-E72D297353CC}">
              <c16:uniqueId val="{0000000F-F101-40D9-9FCF-D77B661471C5}"/>
            </c:ext>
          </c:extLst>
        </c:ser>
        <c:dLbls>
          <c:showLegendKey val="0"/>
          <c:showVal val="0"/>
          <c:showCatName val="0"/>
          <c:showSerName val="0"/>
          <c:showPercent val="0"/>
          <c:showBubbleSize val="0"/>
        </c:dLbls>
        <c:gapWidth val="150"/>
        <c:axId val="47565440"/>
        <c:axId val="47579520"/>
      </c:barChart>
      <c:catAx>
        <c:axId val="4756544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47579520"/>
        <c:crosses val="autoZero"/>
        <c:auto val="1"/>
        <c:lblAlgn val="ctr"/>
        <c:lblOffset val="100"/>
        <c:tickLblSkip val="2"/>
        <c:tickMarkSkip val="1"/>
        <c:noMultiLvlLbl val="0"/>
      </c:catAx>
      <c:valAx>
        <c:axId val="4757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4756544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tlač!$O$28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43B8-47D5-A9B7-EE8E5711F198}"/>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43B8-47D5-A9B7-EE8E5711F198}"/>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43B8-47D5-A9B7-EE8E5711F198}"/>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43B8-47D5-A9B7-EE8E5711F198}"/>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43B8-47D5-A9B7-EE8E5711F198}"/>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43B8-47D5-A9B7-EE8E5711F198}"/>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43B8-47D5-A9B7-EE8E5711F198}"/>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tlač!$P$28</c:f>
              <c:numCache>
                <c:formatCode>General</c:formatCode>
                <c:ptCount val="1"/>
                <c:pt idx="0">
                  <c:v>0</c:v>
                </c:pt>
              </c:numCache>
            </c:numRef>
          </c:val>
          <c:extLst>
            <c:ext xmlns:c16="http://schemas.microsoft.com/office/drawing/2014/chart" uri="{C3380CC4-5D6E-409C-BE32-E72D297353CC}">
              <c16:uniqueId val="{00000007-43B8-47D5-A9B7-EE8E5711F198}"/>
            </c:ext>
          </c:extLst>
        </c:ser>
        <c:ser>
          <c:idx val="0"/>
          <c:order val="1"/>
          <c:tx>
            <c:strRef>
              <c:f>tlač!$O$29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43B8-47D5-A9B7-EE8E5711F198}"/>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tlač!$P$29</c:f>
              <c:numCache>
                <c:formatCode>General</c:formatCode>
                <c:ptCount val="1"/>
                <c:pt idx="0">
                  <c:v>0</c:v>
                </c:pt>
              </c:numCache>
            </c:numRef>
          </c:val>
          <c:extLst>
            <c:ext xmlns:c16="http://schemas.microsoft.com/office/drawing/2014/chart" uri="{C3380CC4-5D6E-409C-BE32-E72D297353CC}">
              <c16:uniqueId val="{00000009-43B8-47D5-A9B7-EE8E5711F198}"/>
            </c:ext>
          </c:extLst>
        </c:ser>
        <c:ser>
          <c:idx val="2"/>
          <c:order val="2"/>
          <c:tx>
            <c:strRef>
              <c:f>tlač!$O$30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tlač!$P$30</c:f>
              <c:numCache>
                <c:formatCode>General</c:formatCode>
                <c:ptCount val="1"/>
                <c:pt idx="0">
                  <c:v>0</c:v>
                </c:pt>
              </c:numCache>
            </c:numRef>
          </c:val>
          <c:extLst>
            <c:ext xmlns:c16="http://schemas.microsoft.com/office/drawing/2014/chart" uri="{C3380CC4-5D6E-409C-BE32-E72D297353CC}">
              <c16:uniqueId val="{0000000A-43B8-47D5-A9B7-EE8E5711F198}"/>
            </c:ext>
          </c:extLst>
        </c:ser>
        <c:ser>
          <c:idx val="3"/>
          <c:order val="3"/>
          <c:tx>
            <c:strRef>
              <c:f>tlač!$O$31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tlač!$P$31</c:f>
              <c:numCache>
                <c:formatCode>General</c:formatCode>
                <c:ptCount val="1"/>
                <c:pt idx="0">
                  <c:v>0</c:v>
                </c:pt>
              </c:numCache>
            </c:numRef>
          </c:val>
          <c:extLst>
            <c:ext xmlns:c16="http://schemas.microsoft.com/office/drawing/2014/chart" uri="{C3380CC4-5D6E-409C-BE32-E72D297353CC}">
              <c16:uniqueId val="{0000000B-43B8-47D5-A9B7-EE8E5711F198}"/>
            </c:ext>
          </c:extLst>
        </c:ser>
        <c:ser>
          <c:idx val="4"/>
          <c:order val="4"/>
          <c:tx>
            <c:strRef>
              <c:f>tlač!$O$32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tlač!$P$32</c:f>
              <c:numCache>
                <c:formatCode>General</c:formatCode>
                <c:ptCount val="1"/>
                <c:pt idx="0">
                  <c:v>0</c:v>
                </c:pt>
              </c:numCache>
            </c:numRef>
          </c:val>
          <c:extLst>
            <c:ext xmlns:c16="http://schemas.microsoft.com/office/drawing/2014/chart" uri="{C3380CC4-5D6E-409C-BE32-E72D297353CC}">
              <c16:uniqueId val="{0000000C-43B8-47D5-A9B7-EE8E5711F198}"/>
            </c:ext>
          </c:extLst>
        </c:ser>
        <c:ser>
          <c:idx val="5"/>
          <c:order val="5"/>
          <c:tx>
            <c:strRef>
              <c:f>tlač!$O$33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tlač!$P$33</c:f>
              <c:numCache>
                <c:formatCode>General</c:formatCode>
                <c:ptCount val="1"/>
                <c:pt idx="0">
                  <c:v>0</c:v>
                </c:pt>
              </c:numCache>
            </c:numRef>
          </c:val>
          <c:extLst>
            <c:ext xmlns:c16="http://schemas.microsoft.com/office/drawing/2014/chart" uri="{C3380CC4-5D6E-409C-BE32-E72D297353CC}">
              <c16:uniqueId val="{0000000D-43B8-47D5-A9B7-EE8E5711F198}"/>
            </c:ext>
          </c:extLst>
        </c:ser>
        <c:ser>
          <c:idx val="6"/>
          <c:order val="6"/>
          <c:tx>
            <c:strRef>
              <c:f>tlač!$O$34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tlač!$P$34</c:f>
              <c:numCache>
                <c:formatCode>General</c:formatCode>
                <c:ptCount val="1"/>
                <c:pt idx="0">
                  <c:v>0</c:v>
                </c:pt>
              </c:numCache>
            </c:numRef>
          </c:val>
          <c:extLst>
            <c:ext xmlns:c16="http://schemas.microsoft.com/office/drawing/2014/chart" uri="{C3380CC4-5D6E-409C-BE32-E72D297353CC}">
              <c16:uniqueId val="{0000000E-43B8-47D5-A9B7-EE8E5711F198}"/>
            </c:ext>
          </c:extLst>
        </c:ser>
        <c:ser>
          <c:idx val="7"/>
          <c:order val="7"/>
          <c:tx>
            <c:strRef>
              <c:f>tlač!$O$35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tlač!$P$35</c:f>
              <c:numCache>
                <c:formatCode>General</c:formatCode>
                <c:ptCount val="1"/>
                <c:pt idx="0">
                  <c:v>0</c:v>
                </c:pt>
              </c:numCache>
            </c:numRef>
          </c:val>
          <c:extLst>
            <c:ext xmlns:c16="http://schemas.microsoft.com/office/drawing/2014/chart" uri="{C3380CC4-5D6E-409C-BE32-E72D297353CC}">
              <c16:uniqueId val="{0000000F-43B8-47D5-A9B7-EE8E5711F198}"/>
            </c:ext>
          </c:extLst>
        </c:ser>
        <c:dLbls>
          <c:showLegendKey val="0"/>
          <c:showVal val="0"/>
          <c:showCatName val="0"/>
          <c:showSerName val="0"/>
          <c:showPercent val="0"/>
          <c:showBubbleSize val="0"/>
        </c:dLbls>
        <c:gapWidth val="150"/>
        <c:axId val="47681536"/>
        <c:axId val="47683072"/>
      </c:barChart>
      <c:catAx>
        <c:axId val="4768153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47683072"/>
        <c:crosses val="autoZero"/>
        <c:auto val="1"/>
        <c:lblAlgn val="ctr"/>
        <c:lblOffset val="100"/>
        <c:tickLblSkip val="2"/>
        <c:tickMarkSkip val="1"/>
        <c:noMultiLvlLbl val="0"/>
      </c:catAx>
      <c:valAx>
        <c:axId val="476830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4768153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tlač!$O$40</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7964-4EDB-B456-7D65BD043018}"/>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7964-4EDB-B456-7D65BD043018}"/>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7964-4EDB-B456-7D65BD043018}"/>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7964-4EDB-B456-7D65BD043018}"/>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7964-4EDB-B456-7D65BD043018}"/>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7964-4EDB-B456-7D65BD043018}"/>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7964-4EDB-B456-7D65BD043018}"/>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tlač!$P$40</c:f>
              <c:numCache>
                <c:formatCode>General</c:formatCode>
                <c:ptCount val="1"/>
                <c:pt idx="0">
                  <c:v>0</c:v>
                </c:pt>
              </c:numCache>
            </c:numRef>
          </c:val>
          <c:extLst>
            <c:ext xmlns:c16="http://schemas.microsoft.com/office/drawing/2014/chart" uri="{C3380CC4-5D6E-409C-BE32-E72D297353CC}">
              <c16:uniqueId val="{00000007-7964-4EDB-B456-7D65BD043018}"/>
            </c:ext>
          </c:extLst>
        </c:ser>
        <c:ser>
          <c:idx val="0"/>
          <c:order val="1"/>
          <c:tx>
            <c:strRef>
              <c:f>tlač!$O$41</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7964-4EDB-B456-7D65BD043018}"/>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tlač!$P$41</c:f>
              <c:numCache>
                <c:formatCode>General</c:formatCode>
                <c:ptCount val="1"/>
                <c:pt idx="0">
                  <c:v>0</c:v>
                </c:pt>
              </c:numCache>
            </c:numRef>
          </c:val>
          <c:extLst>
            <c:ext xmlns:c16="http://schemas.microsoft.com/office/drawing/2014/chart" uri="{C3380CC4-5D6E-409C-BE32-E72D297353CC}">
              <c16:uniqueId val="{00000009-7964-4EDB-B456-7D65BD043018}"/>
            </c:ext>
          </c:extLst>
        </c:ser>
        <c:ser>
          <c:idx val="2"/>
          <c:order val="2"/>
          <c:tx>
            <c:strRef>
              <c:f>tlač!$O$42</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tlač!$P$42</c:f>
              <c:numCache>
                <c:formatCode>General</c:formatCode>
                <c:ptCount val="1"/>
                <c:pt idx="0">
                  <c:v>0</c:v>
                </c:pt>
              </c:numCache>
            </c:numRef>
          </c:val>
          <c:extLst>
            <c:ext xmlns:c16="http://schemas.microsoft.com/office/drawing/2014/chart" uri="{C3380CC4-5D6E-409C-BE32-E72D297353CC}">
              <c16:uniqueId val="{0000000A-7964-4EDB-B456-7D65BD043018}"/>
            </c:ext>
          </c:extLst>
        </c:ser>
        <c:ser>
          <c:idx val="3"/>
          <c:order val="3"/>
          <c:tx>
            <c:strRef>
              <c:f>tlač!$O$43</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tlač!$P$43</c:f>
              <c:numCache>
                <c:formatCode>General</c:formatCode>
                <c:ptCount val="1"/>
                <c:pt idx="0">
                  <c:v>0</c:v>
                </c:pt>
              </c:numCache>
            </c:numRef>
          </c:val>
          <c:extLst>
            <c:ext xmlns:c16="http://schemas.microsoft.com/office/drawing/2014/chart" uri="{C3380CC4-5D6E-409C-BE32-E72D297353CC}">
              <c16:uniqueId val="{0000000B-7964-4EDB-B456-7D65BD043018}"/>
            </c:ext>
          </c:extLst>
        </c:ser>
        <c:ser>
          <c:idx val="4"/>
          <c:order val="4"/>
          <c:tx>
            <c:strRef>
              <c:f>tlač!$O$44</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tlač!$P$44</c:f>
              <c:numCache>
                <c:formatCode>General</c:formatCode>
                <c:ptCount val="1"/>
                <c:pt idx="0">
                  <c:v>0</c:v>
                </c:pt>
              </c:numCache>
            </c:numRef>
          </c:val>
          <c:extLst>
            <c:ext xmlns:c16="http://schemas.microsoft.com/office/drawing/2014/chart" uri="{C3380CC4-5D6E-409C-BE32-E72D297353CC}">
              <c16:uniqueId val="{0000000C-7964-4EDB-B456-7D65BD043018}"/>
            </c:ext>
          </c:extLst>
        </c:ser>
        <c:ser>
          <c:idx val="5"/>
          <c:order val="5"/>
          <c:tx>
            <c:strRef>
              <c:f>tlač!$O$45</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tlač!$P$45</c:f>
              <c:numCache>
                <c:formatCode>General</c:formatCode>
                <c:ptCount val="1"/>
                <c:pt idx="0">
                  <c:v>0</c:v>
                </c:pt>
              </c:numCache>
            </c:numRef>
          </c:val>
          <c:extLst>
            <c:ext xmlns:c16="http://schemas.microsoft.com/office/drawing/2014/chart" uri="{C3380CC4-5D6E-409C-BE32-E72D297353CC}">
              <c16:uniqueId val="{0000000D-7964-4EDB-B456-7D65BD043018}"/>
            </c:ext>
          </c:extLst>
        </c:ser>
        <c:ser>
          <c:idx val="6"/>
          <c:order val="6"/>
          <c:tx>
            <c:strRef>
              <c:f>tlač!$O$46</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tlač!$P$46</c:f>
              <c:numCache>
                <c:formatCode>General</c:formatCode>
                <c:ptCount val="1"/>
                <c:pt idx="0">
                  <c:v>0</c:v>
                </c:pt>
              </c:numCache>
            </c:numRef>
          </c:val>
          <c:extLst>
            <c:ext xmlns:c16="http://schemas.microsoft.com/office/drawing/2014/chart" uri="{C3380CC4-5D6E-409C-BE32-E72D297353CC}">
              <c16:uniqueId val="{0000000E-7964-4EDB-B456-7D65BD043018}"/>
            </c:ext>
          </c:extLst>
        </c:ser>
        <c:ser>
          <c:idx val="7"/>
          <c:order val="7"/>
          <c:tx>
            <c:strRef>
              <c:f>tlač!$O$47</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tlač!$P$47</c:f>
              <c:numCache>
                <c:formatCode>General</c:formatCode>
                <c:ptCount val="1"/>
                <c:pt idx="0">
                  <c:v>0</c:v>
                </c:pt>
              </c:numCache>
            </c:numRef>
          </c:val>
          <c:extLst>
            <c:ext xmlns:c16="http://schemas.microsoft.com/office/drawing/2014/chart" uri="{C3380CC4-5D6E-409C-BE32-E72D297353CC}">
              <c16:uniqueId val="{0000000F-7964-4EDB-B456-7D65BD043018}"/>
            </c:ext>
          </c:extLst>
        </c:ser>
        <c:dLbls>
          <c:showLegendKey val="0"/>
          <c:showVal val="0"/>
          <c:showCatName val="0"/>
          <c:showSerName val="0"/>
          <c:showPercent val="0"/>
          <c:showBubbleSize val="0"/>
        </c:dLbls>
        <c:gapWidth val="150"/>
        <c:axId val="47789184"/>
        <c:axId val="47790720"/>
      </c:barChart>
      <c:catAx>
        <c:axId val="47789184"/>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47790720"/>
        <c:crosses val="autoZero"/>
        <c:auto val="1"/>
        <c:lblAlgn val="ctr"/>
        <c:lblOffset val="100"/>
        <c:tickLblSkip val="2"/>
        <c:tickMarkSkip val="1"/>
        <c:noMultiLvlLbl val="0"/>
      </c:catAx>
      <c:valAx>
        <c:axId val="47790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47789184"/>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tlač!$O$53</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C566-4465-8D8C-D7C89AD9AAB1}"/>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C566-4465-8D8C-D7C89AD9AAB1}"/>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C566-4465-8D8C-D7C89AD9AAB1}"/>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C566-4465-8D8C-D7C89AD9AAB1}"/>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C566-4465-8D8C-D7C89AD9AAB1}"/>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C566-4465-8D8C-D7C89AD9AAB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C566-4465-8D8C-D7C89AD9AAB1}"/>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tlač!$P$53</c:f>
              <c:numCache>
                <c:formatCode>General</c:formatCode>
                <c:ptCount val="1"/>
                <c:pt idx="0">
                  <c:v>0</c:v>
                </c:pt>
              </c:numCache>
            </c:numRef>
          </c:val>
          <c:extLst>
            <c:ext xmlns:c16="http://schemas.microsoft.com/office/drawing/2014/chart" uri="{C3380CC4-5D6E-409C-BE32-E72D297353CC}">
              <c16:uniqueId val="{00000007-C566-4465-8D8C-D7C89AD9AAB1}"/>
            </c:ext>
          </c:extLst>
        </c:ser>
        <c:ser>
          <c:idx val="0"/>
          <c:order val="1"/>
          <c:tx>
            <c:strRef>
              <c:f>tlač!$O$54</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C566-4465-8D8C-D7C89AD9AAB1}"/>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tlač!$P$54</c:f>
              <c:numCache>
                <c:formatCode>General</c:formatCode>
                <c:ptCount val="1"/>
                <c:pt idx="0">
                  <c:v>0</c:v>
                </c:pt>
              </c:numCache>
            </c:numRef>
          </c:val>
          <c:extLst>
            <c:ext xmlns:c16="http://schemas.microsoft.com/office/drawing/2014/chart" uri="{C3380CC4-5D6E-409C-BE32-E72D297353CC}">
              <c16:uniqueId val="{00000009-C566-4465-8D8C-D7C89AD9AAB1}"/>
            </c:ext>
          </c:extLst>
        </c:ser>
        <c:ser>
          <c:idx val="2"/>
          <c:order val="2"/>
          <c:tx>
            <c:strRef>
              <c:f>tlač!$O$55</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tlač!$P$55</c:f>
              <c:numCache>
                <c:formatCode>General</c:formatCode>
                <c:ptCount val="1"/>
                <c:pt idx="0">
                  <c:v>0</c:v>
                </c:pt>
              </c:numCache>
            </c:numRef>
          </c:val>
          <c:extLst>
            <c:ext xmlns:c16="http://schemas.microsoft.com/office/drawing/2014/chart" uri="{C3380CC4-5D6E-409C-BE32-E72D297353CC}">
              <c16:uniqueId val="{0000000A-C566-4465-8D8C-D7C89AD9AAB1}"/>
            </c:ext>
          </c:extLst>
        </c:ser>
        <c:ser>
          <c:idx val="3"/>
          <c:order val="3"/>
          <c:tx>
            <c:strRef>
              <c:f>tlač!$O$56</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tlač!$P$56</c:f>
              <c:numCache>
                <c:formatCode>General</c:formatCode>
                <c:ptCount val="1"/>
                <c:pt idx="0">
                  <c:v>0</c:v>
                </c:pt>
              </c:numCache>
            </c:numRef>
          </c:val>
          <c:extLst>
            <c:ext xmlns:c16="http://schemas.microsoft.com/office/drawing/2014/chart" uri="{C3380CC4-5D6E-409C-BE32-E72D297353CC}">
              <c16:uniqueId val="{0000000B-C566-4465-8D8C-D7C89AD9AAB1}"/>
            </c:ext>
          </c:extLst>
        </c:ser>
        <c:ser>
          <c:idx val="4"/>
          <c:order val="4"/>
          <c:tx>
            <c:strRef>
              <c:f>tlač!$O$57</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tlač!$P$57</c:f>
              <c:numCache>
                <c:formatCode>General</c:formatCode>
                <c:ptCount val="1"/>
                <c:pt idx="0">
                  <c:v>0</c:v>
                </c:pt>
              </c:numCache>
            </c:numRef>
          </c:val>
          <c:extLst>
            <c:ext xmlns:c16="http://schemas.microsoft.com/office/drawing/2014/chart" uri="{C3380CC4-5D6E-409C-BE32-E72D297353CC}">
              <c16:uniqueId val="{0000000C-C566-4465-8D8C-D7C89AD9AAB1}"/>
            </c:ext>
          </c:extLst>
        </c:ser>
        <c:ser>
          <c:idx val="5"/>
          <c:order val="5"/>
          <c:tx>
            <c:strRef>
              <c:f>tlač!$O$58</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tlač!$P$58</c:f>
              <c:numCache>
                <c:formatCode>General</c:formatCode>
                <c:ptCount val="1"/>
                <c:pt idx="0">
                  <c:v>0</c:v>
                </c:pt>
              </c:numCache>
            </c:numRef>
          </c:val>
          <c:extLst>
            <c:ext xmlns:c16="http://schemas.microsoft.com/office/drawing/2014/chart" uri="{C3380CC4-5D6E-409C-BE32-E72D297353CC}">
              <c16:uniqueId val="{0000000D-C566-4465-8D8C-D7C89AD9AAB1}"/>
            </c:ext>
          </c:extLst>
        </c:ser>
        <c:ser>
          <c:idx val="6"/>
          <c:order val="6"/>
          <c:tx>
            <c:strRef>
              <c:f>tlač!$O$59</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tlač!$P$59</c:f>
              <c:numCache>
                <c:formatCode>General</c:formatCode>
                <c:ptCount val="1"/>
                <c:pt idx="0">
                  <c:v>0</c:v>
                </c:pt>
              </c:numCache>
            </c:numRef>
          </c:val>
          <c:extLst>
            <c:ext xmlns:c16="http://schemas.microsoft.com/office/drawing/2014/chart" uri="{C3380CC4-5D6E-409C-BE32-E72D297353CC}">
              <c16:uniqueId val="{0000000E-C566-4465-8D8C-D7C89AD9AAB1}"/>
            </c:ext>
          </c:extLst>
        </c:ser>
        <c:ser>
          <c:idx val="7"/>
          <c:order val="7"/>
          <c:tx>
            <c:strRef>
              <c:f>tlač!$O$60</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tlač!$P$60</c:f>
              <c:numCache>
                <c:formatCode>General</c:formatCode>
                <c:ptCount val="1"/>
                <c:pt idx="0">
                  <c:v>0</c:v>
                </c:pt>
              </c:numCache>
            </c:numRef>
          </c:val>
          <c:extLst>
            <c:ext xmlns:c16="http://schemas.microsoft.com/office/drawing/2014/chart" uri="{C3380CC4-5D6E-409C-BE32-E72D297353CC}">
              <c16:uniqueId val="{0000000F-C566-4465-8D8C-D7C89AD9AAB1}"/>
            </c:ext>
          </c:extLst>
        </c:ser>
        <c:dLbls>
          <c:showLegendKey val="0"/>
          <c:showVal val="0"/>
          <c:showCatName val="0"/>
          <c:showSerName val="0"/>
          <c:showPercent val="0"/>
          <c:showBubbleSize val="0"/>
        </c:dLbls>
        <c:gapWidth val="150"/>
        <c:axId val="47884544"/>
        <c:axId val="47902720"/>
      </c:barChart>
      <c:catAx>
        <c:axId val="47884544"/>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47902720"/>
        <c:crosses val="autoZero"/>
        <c:auto val="1"/>
        <c:lblAlgn val="ctr"/>
        <c:lblOffset val="100"/>
        <c:tickLblSkip val="2"/>
        <c:tickMarkSkip val="1"/>
        <c:noMultiLvlLbl val="0"/>
      </c:catAx>
      <c:valAx>
        <c:axId val="47902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47884544"/>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tlač!$O$66</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864C-4262-91B3-1DF8EECEF9B7}"/>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864C-4262-91B3-1DF8EECEF9B7}"/>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864C-4262-91B3-1DF8EECEF9B7}"/>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864C-4262-91B3-1DF8EECEF9B7}"/>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864C-4262-91B3-1DF8EECEF9B7}"/>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864C-4262-91B3-1DF8EECEF9B7}"/>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864C-4262-91B3-1DF8EECEF9B7}"/>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tlač!$P$66</c:f>
              <c:numCache>
                <c:formatCode>General</c:formatCode>
                <c:ptCount val="1"/>
                <c:pt idx="0">
                  <c:v>0</c:v>
                </c:pt>
              </c:numCache>
            </c:numRef>
          </c:val>
          <c:extLst>
            <c:ext xmlns:c16="http://schemas.microsoft.com/office/drawing/2014/chart" uri="{C3380CC4-5D6E-409C-BE32-E72D297353CC}">
              <c16:uniqueId val="{00000007-864C-4262-91B3-1DF8EECEF9B7}"/>
            </c:ext>
          </c:extLst>
        </c:ser>
        <c:ser>
          <c:idx val="0"/>
          <c:order val="1"/>
          <c:tx>
            <c:strRef>
              <c:f>tlač!$O$67</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864C-4262-91B3-1DF8EECEF9B7}"/>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tlač!$P$67</c:f>
              <c:numCache>
                <c:formatCode>General</c:formatCode>
                <c:ptCount val="1"/>
                <c:pt idx="0">
                  <c:v>0</c:v>
                </c:pt>
              </c:numCache>
            </c:numRef>
          </c:val>
          <c:extLst>
            <c:ext xmlns:c16="http://schemas.microsoft.com/office/drawing/2014/chart" uri="{C3380CC4-5D6E-409C-BE32-E72D297353CC}">
              <c16:uniqueId val="{00000009-864C-4262-91B3-1DF8EECEF9B7}"/>
            </c:ext>
          </c:extLst>
        </c:ser>
        <c:ser>
          <c:idx val="2"/>
          <c:order val="2"/>
          <c:tx>
            <c:strRef>
              <c:f>tlač!$O$68</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tlač!$P$68</c:f>
              <c:numCache>
                <c:formatCode>General</c:formatCode>
                <c:ptCount val="1"/>
                <c:pt idx="0">
                  <c:v>0</c:v>
                </c:pt>
              </c:numCache>
            </c:numRef>
          </c:val>
          <c:extLst>
            <c:ext xmlns:c16="http://schemas.microsoft.com/office/drawing/2014/chart" uri="{C3380CC4-5D6E-409C-BE32-E72D297353CC}">
              <c16:uniqueId val="{0000000A-864C-4262-91B3-1DF8EECEF9B7}"/>
            </c:ext>
          </c:extLst>
        </c:ser>
        <c:ser>
          <c:idx val="3"/>
          <c:order val="3"/>
          <c:tx>
            <c:strRef>
              <c:f>tlač!$O$69</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tlač!$P$69</c:f>
              <c:numCache>
                <c:formatCode>General</c:formatCode>
                <c:ptCount val="1"/>
                <c:pt idx="0">
                  <c:v>0</c:v>
                </c:pt>
              </c:numCache>
            </c:numRef>
          </c:val>
          <c:extLst>
            <c:ext xmlns:c16="http://schemas.microsoft.com/office/drawing/2014/chart" uri="{C3380CC4-5D6E-409C-BE32-E72D297353CC}">
              <c16:uniqueId val="{0000000B-864C-4262-91B3-1DF8EECEF9B7}"/>
            </c:ext>
          </c:extLst>
        </c:ser>
        <c:ser>
          <c:idx val="4"/>
          <c:order val="4"/>
          <c:tx>
            <c:strRef>
              <c:f>tlač!$O$70</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tlač!$P$70</c:f>
              <c:numCache>
                <c:formatCode>General</c:formatCode>
                <c:ptCount val="1"/>
                <c:pt idx="0">
                  <c:v>0</c:v>
                </c:pt>
              </c:numCache>
            </c:numRef>
          </c:val>
          <c:extLst>
            <c:ext xmlns:c16="http://schemas.microsoft.com/office/drawing/2014/chart" uri="{C3380CC4-5D6E-409C-BE32-E72D297353CC}">
              <c16:uniqueId val="{0000000C-864C-4262-91B3-1DF8EECEF9B7}"/>
            </c:ext>
          </c:extLst>
        </c:ser>
        <c:ser>
          <c:idx val="5"/>
          <c:order val="5"/>
          <c:tx>
            <c:strRef>
              <c:f>tlač!$O$71</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tlač!$P$71</c:f>
              <c:numCache>
                <c:formatCode>General</c:formatCode>
                <c:ptCount val="1"/>
                <c:pt idx="0">
                  <c:v>0</c:v>
                </c:pt>
              </c:numCache>
            </c:numRef>
          </c:val>
          <c:extLst>
            <c:ext xmlns:c16="http://schemas.microsoft.com/office/drawing/2014/chart" uri="{C3380CC4-5D6E-409C-BE32-E72D297353CC}">
              <c16:uniqueId val="{0000000D-864C-4262-91B3-1DF8EECEF9B7}"/>
            </c:ext>
          </c:extLst>
        </c:ser>
        <c:ser>
          <c:idx val="6"/>
          <c:order val="6"/>
          <c:tx>
            <c:strRef>
              <c:f>tlač!$O$72</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tlač!$P$72</c:f>
              <c:numCache>
                <c:formatCode>General</c:formatCode>
                <c:ptCount val="1"/>
                <c:pt idx="0">
                  <c:v>0</c:v>
                </c:pt>
              </c:numCache>
            </c:numRef>
          </c:val>
          <c:extLst>
            <c:ext xmlns:c16="http://schemas.microsoft.com/office/drawing/2014/chart" uri="{C3380CC4-5D6E-409C-BE32-E72D297353CC}">
              <c16:uniqueId val="{0000000E-864C-4262-91B3-1DF8EECEF9B7}"/>
            </c:ext>
          </c:extLst>
        </c:ser>
        <c:ser>
          <c:idx val="7"/>
          <c:order val="7"/>
          <c:tx>
            <c:strRef>
              <c:f>tlač!$O$73</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tlač!$P$73</c:f>
              <c:numCache>
                <c:formatCode>General</c:formatCode>
                <c:ptCount val="1"/>
                <c:pt idx="0">
                  <c:v>0</c:v>
                </c:pt>
              </c:numCache>
            </c:numRef>
          </c:val>
          <c:extLst>
            <c:ext xmlns:c16="http://schemas.microsoft.com/office/drawing/2014/chart" uri="{C3380CC4-5D6E-409C-BE32-E72D297353CC}">
              <c16:uniqueId val="{0000000F-864C-4262-91B3-1DF8EECEF9B7}"/>
            </c:ext>
          </c:extLst>
        </c:ser>
        <c:dLbls>
          <c:showLegendKey val="0"/>
          <c:showVal val="0"/>
          <c:showCatName val="0"/>
          <c:showSerName val="0"/>
          <c:showPercent val="0"/>
          <c:showBubbleSize val="0"/>
        </c:dLbls>
        <c:gapWidth val="150"/>
        <c:axId val="47971712"/>
        <c:axId val="47985792"/>
      </c:barChart>
      <c:catAx>
        <c:axId val="47971712"/>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47985792"/>
        <c:crosses val="autoZero"/>
        <c:auto val="1"/>
        <c:lblAlgn val="ctr"/>
        <c:lblOffset val="100"/>
        <c:tickLblSkip val="2"/>
        <c:tickMarkSkip val="1"/>
        <c:noMultiLvlLbl val="0"/>
      </c:catAx>
      <c:valAx>
        <c:axId val="47985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47971712"/>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tlač!$O$78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7D8E-4D43-B748-F775D97B9EDF}"/>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7D8E-4D43-B748-F775D97B9EDF}"/>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7D8E-4D43-B748-F775D97B9EDF}"/>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7D8E-4D43-B748-F775D97B9EDF}"/>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7D8E-4D43-B748-F775D97B9EDF}"/>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7D8E-4D43-B748-F775D97B9EDF}"/>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7D8E-4D43-B748-F775D97B9EDF}"/>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tlač!$P$78</c:f>
              <c:numCache>
                <c:formatCode>General</c:formatCode>
                <c:ptCount val="1"/>
                <c:pt idx="0">
                  <c:v>0</c:v>
                </c:pt>
              </c:numCache>
            </c:numRef>
          </c:val>
          <c:extLst>
            <c:ext xmlns:c16="http://schemas.microsoft.com/office/drawing/2014/chart" uri="{C3380CC4-5D6E-409C-BE32-E72D297353CC}">
              <c16:uniqueId val="{00000007-7D8E-4D43-B748-F775D97B9EDF}"/>
            </c:ext>
          </c:extLst>
        </c:ser>
        <c:ser>
          <c:idx val="0"/>
          <c:order val="1"/>
          <c:tx>
            <c:strRef>
              <c:f>tlač!$O$79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7D8E-4D43-B748-F775D97B9EDF}"/>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tlač!$P$79</c:f>
              <c:numCache>
                <c:formatCode>General</c:formatCode>
                <c:ptCount val="1"/>
                <c:pt idx="0">
                  <c:v>0</c:v>
                </c:pt>
              </c:numCache>
            </c:numRef>
          </c:val>
          <c:extLst>
            <c:ext xmlns:c16="http://schemas.microsoft.com/office/drawing/2014/chart" uri="{C3380CC4-5D6E-409C-BE32-E72D297353CC}">
              <c16:uniqueId val="{00000009-7D8E-4D43-B748-F775D97B9EDF}"/>
            </c:ext>
          </c:extLst>
        </c:ser>
        <c:ser>
          <c:idx val="2"/>
          <c:order val="2"/>
          <c:tx>
            <c:strRef>
              <c:f>tlač!$O$80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tlač!$P$80</c:f>
              <c:numCache>
                <c:formatCode>General</c:formatCode>
                <c:ptCount val="1"/>
                <c:pt idx="0">
                  <c:v>0</c:v>
                </c:pt>
              </c:numCache>
            </c:numRef>
          </c:val>
          <c:extLst>
            <c:ext xmlns:c16="http://schemas.microsoft.com/office/drawing/2014/chart" uri="{C3380CC4-5D6E-409C-BE32-E72D297353CC}">
              <c16:uniqueId val="{0000000A-7D8E-4D43-B748-F775D97B9EDF}"/>
            </c:ext>
          </c:extLst>
        </c:ser>
        <c:ser>
          <c:idx val="3"/>
          <c:order val="3"/>
          <c:tx>
            <c:strRef>
              <c:f>tlač!$O$81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tlač!$P$81</c:f>
              <c:numCache>
                <c:formatCode>General</c:formatCode>
                <c:ptCount val="1"/>
                <c:pt idx="0">
                  <c:v>0</c:v>
                </c:pt>
              </c:numCache>
            </c:numRef>
          </c:val>
          <c:extLst>
            <c:ext xmlns:c16="http://schemas.microsoft.com/office/drawing/2014/chart" uri="{C3380CC4-5D6E-409C-BE32-E72D297353CC}">
              <c16:uniqueId val="{0000000B-7D8E-4D43-B748-F775D97B9EDF}"/>
            </c:ext>
          </c:extLst>
        </c:ser>
        <c:ser>
          <c:idx val="4"/>
          <c:order val="4"/>
          <c:tx>
            <c:strRef>
              <c:f>tlač!$O$82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tlač!$P$82</c:f>
              <c:numCache>
                <c:formatCode>General</c:formatCode>
                <c:ptCount val="1"/>
                <c:pt idx="0">
                  <c:v>0</c:v>
                </c:pt>
              </c:numCache>
            </c:numRef>
          </c:val>
          <c:extLst>
            <c:ext xmlns:c16="http://schemas.microsoft.com/office/drawing/2014/chart" uri="{C3380CC4-5D6E-409C-BE32-E72D297353CC}">
              <c16:uniqueId val="{0000000C-7D8E-4D43-B748-F775D97B9EDF}"/>
            </c:ext>
          </c:extLst>
        </c:ser>
        <c:ser>
          <c:idx val="5"/>
          <c:order val="5"/>
          <c:tx>
            <c:strRef>
              <c:f>tlač!$O$83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tlač!$P$83</c:f>
              <c:numCache>
                <c:formatCode>General</c:formatCode>
                <c:ptCount val="1"/>
                <c:pt idx="0">
                  <c:v>0</c:v>
                </c:pt>
              </c:numCache>
            </c:numRef>
          </c:val>
          <c:extLst>
            <c:ext xmlns:c16="http://schemas.microsoft.com/office/drawing/2014/chart" uri="{C3380CC4-5D6E-409C-BE32-E72D297353CC}">
              <c16:uniqueId val="{0000000D-7D8E-4D43-B748-F775D97B9EDF}"/>
            </c:ext>
          </c:extLst>
        </c:ser>
        <c:ser>
          <c:idx val="6"/>
          <c:order val="6"/>
          <c:tx>
            <c:strRef>
              <c:f>tlač!$O$84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tlač!$P$84</c:f>
              <c:numCache>
                <c:formatCode>General</c:formatCode>
                <c:ptCount val="1"/>
                <c:pt idx="0">
                  <c:v>0</c:v>
                </c:pt>
              </c:numCache>
            </c:numRef>
          </c:val>
          <c:extLst>
            <c:ext xmlns:c16="http://schemas.microsoft.com/office/drawing/2014/chart" uri="{C3380CC4-5D6E-409C-BE32-E72D297353CC}">
              <c16:uniqueId val="{0000000E-7D8E-4D43-B748-F775D97B9EDF}"/>
            </c:ext>
          </c:extLst>
        </c:ser>
        <c:ser>
          <c:idx val="7"/>
          <c:order val="7"/>
          <c:tx>
            <c:strRef>
              <c:f>tlač!$O$85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tlač!$P$85</c:f>
              <c:numCache>
                <c:formatCode>General</c:formatCode>
                <c:ptCount val="1"/>
                <c:pt idx="0">
                  <c:v>0</c:v>
                </c:pt>
              </c:numCache>
            </c:numRef>
          </c:val>
          <c:extLst>
            <c:ext xmlns:c16="http://schemas.microsoft.com/office/drawing/2014/chart" uri="{C3380CC4-5D6E-409C-BE32-E72D297353CC}">
              <c16:uniqueId val="{0000000F-7D8E-4D43-B748-F775D97B9EDF}"/>
            </c:ext>
          </c:extLst>
        </c:ser>
        <c:dLbls>
          <c:showLegendKey val="0"/>
          <c:showVal val="0"/>
          <c:showCatName val="0"/>
          <c:showSerName val="0"/>
          <c:showPercent val="0"/>
          <c:showBubbleSize val="0"/>
        </c:dLbls>
        <c:gapWidth val="150"/>
        <c:axId val="69788416"/>
        <c:axId val="69789952"/>
      </c:barChart>
      <c:catAx>
        <c:axId val="6978841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69789952"/>
        <c:crosses val="autoZero"/>
        <c:auto val="1"/>
        <c:lblAlgn val="ctr"/>
        <c:lblOffset val="100"/>
        <c:tickLblSkip val="2"/>
        <c:tickMarkSkip val="1"/>
        <c:noMultiLvlLbl val="0"/>
      </c:catAx>
      <c:valAx>
        <c:axId val="697899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6978841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sk-SK" sz="1200" b="1" i="0" u="none" strike="noStrike" baseline="0">
                <a:solidFill>
                  <a:srgbClr val="000000"/>
                </a:solidFill>
                <a:latin typeface="Arial"/>
                <a:cs typeface="Arial"/>
              </a:rPr>
              <a:t>Druhy inteligencie  </a:t>
            </a:r>
          </a:p>
          <a:p>
            <a:pPr>
              <a:defRPr sz="1000" b="0" i="0" u="none" strike="noStrike" baseline="0">
                <a:solidFill>
                  <a:srgbClr val="000000"/>
                </a:solidFill>
                <a:latin typeface="Arial"/>
                <a:ea typeface="Arial"/>
                <a:cs typeface="Arial"/>
              </a:defRPr>
            </a:pPr>
            <a:r>
              <a:rPr lang="sk-SK" sz="1000" b="1" i="0" u="none" strike="noStrike" baseline="0">
                <a:solidFill>
                  <a:srgbClr val="000000"/>
                </a:solidFill>
                <a:latin typeface="Arial"/>
                <a:cs typeface="Arial"/>
              </a:rPr>
              <a:t>(Howard Gardner)</a:t>
            </a:r>
          </a:p>
        </c:rich>
      </c:tx>
      <c:layout>
        <c:manualLayout>
          <c:xMode val="edge"/>
          <c:yMode val="edge"/>
          <c:x val="0.39090972719319173"/>
          <c:y val="3.3057851239669422E-2"/>
        </c:manualLayout>
      </c:layout>
      <c:overlay val="0"/>
      <c:spPr>
        <a:noFill/>
        <a:ln w="25400">
          <a:noFill/>
        </a:ln>
      </c:spPr>
    </c:title>
    <c:autoTitleDeleted val="0"/>
    <c:plotArea>
      <c:layout>
        <c:manualLayout>
          <c:layoutTarget val="inner"/>
          <c:xMode val="edge"/>
          <c:yMode val="edge"/>
          <c:x val="6.8181919066523239E-2"/>
          <c:y val="0.23691523791332519"/>
          <c:w val="0.74394049470362034"/>
          <c:h val="0.41322425217440434"/>
        </c:manualLayout>
      </c:layout>
      <c:barChart>
        <c:barDir val="col"/>
        <c:grouping val="clustered"/>
        <c:varyColors val="0"/>
        <c:ser>
          <c:idx val="0"/>
          <c:order val="0"/>
          <c:tx>
            <c:strRef>
              <c:f>'vyhodnotenie dotazníka'!$B$3</c:f>
              <c:strCache>
                <c:ptCount val="1"/>
                <c:pt idx="0">
                  <c:v>p1</c:v>
                </c:pt>
              </c:strCache>
            </c:strRef>
          </c:tx>
          <c:spPr>
            <a:solidFill>
              <a:srgbClr val="9999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dotazníka'!$D$3:$K$3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B13-4607-99C5-597F094611E6}"/>
            </c:ext>
          </c:extLst>
        </c:ser>
        <c:ser>
          <c:idx val="1"/>
          <c:order val="1"/>
          <c:tx>
            <c:strRef>
              <c:f>'vyhodnotenie dotazníka'!$B$4</c:f>
              <c:strCache>
                <c:ptCount val="1"/>
                <c:pt idx="0">
                  <c:v>p2</c:v>
                </c:pt>
              </c:strCache>
            </c:strRef>
          </c:tx>
          <c:spPr>
            <a:solidFill>
              <a:srgbClr val="993366"/>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dotazníka'!$D$4:$K$4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B13-4607-99C5-597F094611E6}"/>
            </c:ext>
          </c:extLst>
        </c:ser>
        <c:ser>
          <c:idx val="2"/>
          <c:order val="2"/>
          <c:tx>
            <c:strRef>
              <c:f>'vyhodnotenie dotazníka'!$B$5</c:f>
              <c:strCache>
                <c:ptCount val="1"/>
                <c:pt idx="0">
                  <c:v>p3</c:v>
                </c:pt>
              </c:strCache>
            </c:strRef>
          </c:tx>
          <c:spPr>
            <a:solidFill>
              <a:srgbClr val="FFFF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dotazníka'!$D$5:$K$5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DB13-4607-99C5-597F094611E6}"/>
            </c:ext>
          </c:extLst>
        </c:ser>
        <c:ser>
          <c:idx val="3"/>
          <c:order val="3"/>
          <c:tx>
            <c:strRef>
              <c:f>'vyhodnotenie dotazníka'!$B$6</c:f>
              <c:strCache>
                <c:ptCount val="1"/>
                <c:pt idx="0">
                  <c:v>p4</c:v>
                </c:pt>
              </c:strCache>
            </c:strRef>
          </c:tx>
          <c:spPr>
            <a:solidFill>
              <a:srgbClr val="CC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dotazníka'!$D$6:$K$6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B13-4607-99C5-597F094611E6}"/>
            </c:ext>
          </c:extLst>
        </c:ser>
        <c:ser>
          <c:idx val="4"/>
          <c:order val="4"/>
          <c:tx>
            <c:strRef>
              <c:f>'vyhodnotenie dotazníka'!$B$7</c:f>
              <c:strCache>
                <c:ptCount val="1"/>
                <c:pt idx="0">
                  <c:v>p5</c:v>
                </c:pt>
              </c:strCache>
            </c:strRef>
          </c:tx>
          <c:spPr>
            <a:solidFill>
              <a:srgbClr val="660066"/>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dotazníka'!$D$7:$K$7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B13-4607-99C5-597F094611E6}"/>
            </c:ext>
          </c:extLst>
        </c:ser>
        <c:ser>
          <c:idx val="5"/>
          <c:order val="5"/>
          <c:tx>
            <c:strRef>
              <c:f>'vyhodnotenie dotazníka'!$B$8</c:f>
              <c:strCache>
                <c:ptCount val="1"/>
                <c:pt idx="0">
                  <c:v>p6</c:v>
                </c:pt>
              </c:strCache>
            </c:strRef>
          </c:tx>
          <c:spPr>
            <a:solidFill>
              <a:srgbClr val="FF8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dotazníka'!$D$8:$K$8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B13-4607-99C5-597F094611E6}"/>
            </c:ext>
          </c:extLst>
        </c:ser>
        <c:ser>
          <c:idx val="6"/>
          <c:order val="6"/>
          <c:tx>
            <c:strRef>
              <c:f>'vyhodnotenie dotazníka'!$B$9</c:f>
              <c:strCache>
                <c:ptCount val="1"/>
                <c:pt idx="0">
                  <c:v>p7</c:v>
                </c:pt>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dotazníka'!$D$9:$K$9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DB13-4607-99C5-597F094611E6}"/>
            </c:ext>
          </c:extLst>
        </c:ser>
        <c:ser>
          <c:idx val="7"/>
          <c:order val="7"/>
          <c:tx>
            <c:strRef>
              <c:f>'vyhodnotenie dotazníka'!$B$10</c:f>
              <c:strCache>
                <c:ptCount val="1"/>
                <c:pt idx="0">
                  <c:v>p8</c:v>
                </c:pt>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dotazníka'!$D$10:$K$10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DB13-4607-99C5-597F094611E6}"/>
            </c:ext>
          </c:extLst>
        </c:ser>
        <c:ser>
          <c:idx val="8"/>
          <c:order val="8"/>
          <c:tx>
            <c:strRef>
              <c:f>'vyhodnotenie dotazníka'!$B$11</c:f>
              <c:strCache>
                <c:ptCount val="1"/>
                <c:pt idx="0">
                  <c:v>p9</c:v>
                </c:pt>
              </c:strCache>
            </c:strRef>
          </c:tx>
          <c:spPr>
            <a:solidFill>
              <a:srgbClr val="000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dotazníka'!$D$11:$K$11</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DB13-4607-99C5-597F094611E6}"/>
            </c:ext>
          </c:extLst>
        </c:ser>
        <c:ser>
          <c:idx val="9"/>
          <c:order val="9"/>
          <c:tx>
            <c:strRef>
              <c:f>'vyhodnotenie dotazníka'!$B$12</c:f>
              <c:strCache>
                <c:ptCount val="1"/>
                <c:pt idx="0">
                  <c:v>p10</c:v>
                </c:pt>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dotazníka'!$D$12:$K$12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DB13-4607-99C5-597F094611E6}"/>
            </c:ext>
          </c:extLst>
        </c:ser>
        <c:ser>
          <c:idx val="10"/>
          <c:order val="10"/>
          <c:tx>
            <c:strRef>
              <c:f>'vyhodnotenie dotazníka'!$B$13</c:f>
              <c:strCache>
                <c:ptCount val="1"/>
                <c:pt idx="0">
                  <c:v>p11</c:v>
                </c:pt>
              </c:strCache>
            </c:strRef>
          </c:tx>
          <c:spPr>
            <a:solidFill>
              <a:srgbClr val="FFFF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dotazníka'!$D$13:$K$13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DB13-4607-99C5-597F094611E6}"/>
            </c:ext>
          </c:extLst>
        </c:ser>
        <c:ser>
          <c:idx val="11"/>
          <c:order val="11"/>
          <c:tx>
            <c:strRef>
              <c:f>'vyhodnotenie dotazníka'!$B$14</c:f>
              <c:strCache>
                <c:ptCount val="1"/>
                <c:pt idx="0">
                  <c:v>p12</c:v>
                </c:pt>
              </c:strCache>
            </c:strRef>
          </c:tx>
          <c:spPr>
            <a:solidFill>
              <a:srgbClr val="00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dotazníka'!$D$14:$K$14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DB13-4607-99C5-597F094611E6}"/>
            </c:ext>
          </c:extLst>
        </c:ser>
        <c:ser>
          <c:idx val="12"/>
          <c:order val="12"/>
          <c:tx>
            <c:strRef>
              <c:f>'vyhodnotenie dotazníka'!$B$15</c:f>
              <c:strCache>
                <c:ptCount val="1"/>
                <c:pt idx="0">
                  <c:v>p13</c:v>
                </c:pt>
              </c:strCache>
            </c:strRef>
          </c:tx>
          <c:spPr>
            <a:solidFill>
              <a:srgbClr val="800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dotazníka'!$D$15:$K$15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DB13-4607-99C5-597F094611E6}"/>
            </c:ext>
          </c:extLst>
        </c:ser>
        <c:ser>
          <c:idx val="13"/>
          <c:order val="13"/>
          <c:tx>
            <c:strRef>
              <c:f>'vyhodnotenie dotazníka'!$B$16</c:f>
              <c:strCache>
                <c:ptCount val="1"/>
                <c:pt idx="0">
                  <c:v>p14</c:v>
                </c:pt>
              </c:strCache>
            </c:strRef>
          </c:tx>
          <c:spPr>
            <a:solidFill>
              <a:srgbClr val="8000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dotazníka'!$D$16:$K$16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DB13-4607-99C5-597F094611E6}"/>
            </c:ext>
          </c:extLst>
        </c:ser>
        <c:ser>
          <c:idx val="14"/>
          <c:order val="14"/>
          <c:tx>
            <c:strRef>
              <c:f>'vyhodnotenie dotazníka'!$B$17</c:f>
              <c:strCache>
                <c:ptCount val="1"/>
                <c:pt idx="0">
                  <c:v>p15</c:v>
                </c:pt>
              </c:strCache>
            </c:strRef>
          </c:tx>
          <c:spPr>
            <a:solidFill>
              <a:srgbClr val="008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dotazníka'!$D$17:$K$17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DB13-4607-99C5-597F094611E6}"/>
            </c:ext>
          </c:extLst>
        </c:ser>
        <c:ser>
          <c:idx val="15"/>
          <c:order val="15"/>
          <c:tx>
            <c:strRef>
              <c:f>'vyhodnotenie dotazníka'!$B$18</c:f>
              <c:strCache>
                <c:ptCount val="1"/>
                <c:pt idx="0">
                  <c:v>p16</c:v>
                </c:pt>
              </c:strCache>
            </c:strRef>
          </c:tx>
          <c:spPr>
            <a:solidFill>
              <a:srgbClr val="00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dotazníka'!$D$18:$K$18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DB13-4607-99C5-597F094611E6}"/>
            </c:ext>
          </c:extLst>
        </c:ser>
        <c:ser>
          <c:idx val="16"/>
          <c:order val="16"/>
          <c:tx>
            <c:strRef>
              <c:f>'vyhodnotenie dotazníka'!$B$19</c:f>
              <c:strCache>
                <c:ptCount val="1"/>
                <c:pt idx="0">
                  <c:v>p17</c:v>
                </c:pt>
              </c:strCache>
            </c:strRef>
          </c:tx>
          <c:spPr>
            <a:solidFill>
              <a:srgbClr val="00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dotazníka'!$D$19:$K$19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DB13-4607-99C5-597F094611E6}"/>
            </c:ext>
          </c:extLst>
        </c:ser>
        <c:ser>
          <c:idx val="17"/>
          <c:order val="17"/>
          <c:tx>
            <c:strRef>
              <c:f>'vyhodnotenie dotazníka'!$B$20</c:f>
              <c:strCache>
                <c:ptCount val="1"/>
                <c:pt idx="0">
                  <c:v>p18</c:v>
                </c:pt>
              </c:strCache>
            </c:strRef>
          </c:tx>
          <c:spPr>
            <a:solidFill>
              <a:srgbClr val="CC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dotazníka'!$D$20:$K$20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DB13-4607-99C5-597F094611E6}"/>
            </c:ext>
          </c:extLst>
        </c:ser>
        <c:ser>
          <c:idx val="18"/>
          <c:order val="18"/>
          <c:tx>
            <c:strRef>
              <c:f>'vyhodnotenie dotazníka'!$B$21</c:f>
              <c:strCache>
                <c:ptCount val="1"/>
                <c:pt idx="0">
                  <c:v>p19</c:v>
                </c:pt>
              </c:strCache>
            </c:strRef>
          </c:tx>
          <c:spPr>
            <a:solidFill>
              <a:srgbClr val="CCFF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dotazníka'!$D$21:$K$21</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DB13-4607-99C5-597F094611E6}"/>
            </c:ext>
          </c:extLst>
        </c:ser>
        <c:ser>
          <c:idx val="19"/>
          <c:order val="19"/>
          <c:tx>
            <c:strRef>
              <c:f>'vyhodnotenie dotazníka'!$B$22</c:f>
              <c:strCache>
                <c:ptCount val="1"/>
                <c:pt idx="0">
                  <c:v>p20</c:v>
                </c:pt>
              </c:strCache>
            </c:strRef>
          </c:tx>
          <c:spPr>
            <a:solidFill>
              <a:srgbClr val="FFFF99"/>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dotazníka'!$D$22:$K$22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DB13-4607-99C5-597F094611E6}"/>
            </c:ext>
          </c:extLst>
        </c:ser>
        <c:ser>
          <c:idx val="20"/>
          <c:order val="20"/>
          <c:tx>
            <c:strRef>
              <c:f>'vyhodnotenie dotazníka'!$B$23</c:f>
              <c:strCache>
                <c:ptCount val="1"/>
                <c:pt idx="0">
                  <c:v>p21</c:v>
                </c:pt>
              </c:strCache>
            </c:strRef>
          </c:tx>
          <c:spPr>
            <a:solidFill>
              <a:srgbClr val="99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dotazníka'!$D$23:$K$23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4-DB13-4607-99C5-597F094611E6}"/>
            </c:ext>
          </c:extLst>
        </c:ser>
        <c:ser>
          <c:idx val="21"/>
          <c:order val="21"/>
          <c:tx>
            <c:strRef>
              <c:f>'vyhodnotenie dotazníka'!$B$24</c:f>
              <c:strCache>
                <c:ptCount val="1"/>
                <c:pt idx="0">
                  <c:v>p22</c:v>
                </c:pt>
              </c:strCache>
            </c:strRef>
          </c:tx>
          <c:spPr>
            <a:solidFill>
              <a:srgbClr val="FF99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dotazníka'!$D$24:$K$24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5-DB13-4607-99C5-597F094611E6}"/>
            </c:ext>
          </c:extLst>
        </c:ser>
        <c:ser>
          <c:idx val="22"/>
          <c:order val="22"/>
          <c:tx>
            <c:strRef>
              <c:f>'vyhodnotenie dotazníka'!$B$25</c:f>
              <c:strCache>
                <c:ptCount val="1"/>
                <c:pt idx="0">
                  <c:v>p23</c:v>
                </c:pt>
              </c:strCache>
            </c:strRef>
          </c:tx>
          <c:spPr>
            <a:solidFill>
              <a:srgbClr val="CC99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dotazníka'!$D$25:$K$25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6-DB13-4607-99C5-597F094611E6}"/>
            </c:ext>
          </c:extLst>
        </c:ser>
        <c:ser>
          <c:idx val="23"/>
          <c:order val="23"/>
          <c:tx>
            <c:strRef>
              <c:f>'vyhodnotenie dotazníka'!$B$26</c:f>
              <c:strCache>
                <c:ptCount val="1"/>
                <c:pt idx="0">
                  <c:v>p24</c:v>
                </c:pt>
              </c:strCache>
            </c:strRef>
          </c:tx>
          <c:spPr>
            <a:solidFill>
              <a:srgbClr val="FFCC99"/>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dotazníka'!$D$26:$K$26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7-DB13-4607-99C5-597F094611E6}"/>
            </c:ext>
          </c:extLst>
        </c:ser>
        <c:ser>
          <c:idx val="24"/>
          <c:order val="24"/>
          <c:tx>
            <c:strRef>
              <c:f>'vyhodnotenie dotazníka'!$B$27</c:f>
              <c:strCache>
                <c:ptCount val="1"/>
                <c:pt idx="0">
                  <c:v>p25</c:v>
                </c:pt>
              </c:strCache>
            </c:strRef>
          </c:tx>
          <c:spPr>
            <a:solidFill>
              <a:srgbClr val="3366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dotazníka'!$D$27:$K$27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DB13-4607-99C5-597F094611E6}"/>
            </c:ext>
          </c:extLst>
        </c:ser>
        <c:ser>
          <c:idx val="25"/>
          <c:order val="25"/>
          <c:tx>
            <c:strRef>
              <c:f>'vyhodnotenie dotazníka'!$B$28</c:f>
              <c:strCache>
                <c:ptCount val="1"/>
                <c:pt idx="0">
                  <c:v>p26</c:v>
                </c:pt>
              </c:strCache>
            </c:strRef>
          </c:tx>
          <c:spPr>
            <a:solidFill>
              <a:srgbClr val="33CC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dotazníka'!$D$28:$K$28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9-DB13-4607-99C5-597F094611E6}"/>
            </c:ext>
          </c:extLst>
        </c:ser>
        <c:ser>
          <c:idx val="26"/>
          <c:order val="26"/>
          <c:tx>
            <c:strRef>
              <c:f>'vyhodnotenie dotazníka'!$B$29</c:f>
              <c:strCache>
                <c:ptCount val="1"/>
                <c:pt idx="0">
                  <c:v>p27</c:v>
                </c:pt>
              </c:strCache>
            </c:strRef>
          </c:tx>
          <c:spPr>
            <a:solidFill>
              <a:srgbClr val="99CC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dotazníka'!$D$29:$K$29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DB13-4607-99C5-597F094611E6}"/>
            </c:ext>
          </c:extLst>
        </c:ser>
        <c:ser>
          <c:idx val="27"/>
          <c:order val="27"/>
          <c:tx>
            <c:strRef>
              <c:f>'vyhodnotenie dotazníka'!$B$30</c:f>
              <c:strCache>
                <c:ptCount val="1"/>
                <c:pt idx="0">
                  <c:v>p28</c:v>
                </c:pt>
              </c:strCache>
            </c:strRef>
          </c:tx>
          <c:spPr>
            <a:solidFill>
              <a:srgbClr val="FFCC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dotazníka'!$D$30:$K$30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B-DB13-4607-99C5-597F094611E6}"/>
            </c:ext>
          </c:extLst>
        </c:ser>
        <c:ser>
          <c:idx val="28"/>
          <c:order val="28"/>
          <c:tx>
            <c:strRef>
              <c:f>'vyhodnotenie dotazníka'!$B$31</c:f>
              <c:strCache>
                <c:ptCount val="1"/>
                <c:pt idx="0">
                  <c:v>p29</c:v>
                </c:pt>
              </c:strCache>
            </c:strRef>
          </c:tx>
          <c:spPr>
            <a:solidFill>
              <a:srgbClr val="FF99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dotazníka'!$D$31:$K$31</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DB13-4607-99C5-597F094611E6}"/>
            </c:ext>
          </c:extLst>
        </c:ser>
        <c:ser>
          <c:idx val="29"/>
          <c:order val="29"/>
          <c:tx>
            <c:strRef>
              <c:f>'vyhodnotenie dotazníka'!$B$32</c:f>
              <c:strCache>
                <c:ptCount val="1"/>
                <c:pt idx="0">
                  <c:v>p30</c:v>
                </c:pt>
              </c:strCache>
            </c:strRef>
          </c:tx>
          <c:spPr>
            <a:solidFill>
              <a:srgbClr val="FF66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'vyhodnotenie dotazníka'!$D$2:$K$2</c:f>
              <c:strCache>
                <c:ptCount val="8"/>
                <c:pt idx="0">
                  <c:v>lingvistická</c:v>
                </c:pt>
                <c:pt idx="1">
                  <c:v>logicko-
matematická</c:v>
                </c:pt>
                <c:pt idx="2">
                  <c:v>priestorová</c:v>
                </c:pt>
                <c:pt idx="3">
                  <c:v>telesno-
kinestetická</c:v>
                </c:pt>
                <c:pt idx="4">
                  <c:v>muzikálna</c:v>
                </c:pt>
                <c:pt idx="5">
                  <c:v>interpersonálna</c:v>
                </c:pt>
                <c:pt idx="6">
                  <c:v>intrapersonálna</c:v>
                </c:pt>
                <c:pt idx="7">
                  <c:v>prírodná</c:v>
                </c:pt>
              </c:strCache>
            </c:strRef>
          </c:cat>
          <c:val>
            <c:numRef>
              <c:f>'vyhodnotenie dotazníka'!$D$32:$K$32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D-DB13-4607-99C5-597F094611E6}"/>
            </c:ext>
          </c:extLst>
        </c:ser>
        <c:dLbls>
          <c:showLegendKey val="0"/>
          <c:showVal val="0"/>
          <c:showCatName val="0"/>
          <c:showSerName val="0"/>
          <c:showPercent val="0"/>
          <c:showBubbleSize val="0"/>
        </c:dLbls>
        <c:gapWidth val="150"/>
        <c:axId val="88577152"/>
        <c:axId val="88578688"/>
      </c:barChart>
      <c:catAx>
        <c:axId val="88577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sk-SK"/>
          </a:p>
        </c:txPr>
        <c:crossAx val="88578688"/>
        <c:crosses val="autoZero"/>
        <c:auto val="1"/>
        <c:lblAlgn val="ctr"/>
        <c:lblOffset val="100"/>
        <c:tickLblSkip val="1"/>
        <c:tickMarkSkip val="1"/>
        <c:noMultiLvlLbl val="0"/>
      </c:catAx>
      <c:valAx>
        <c:axId val="885786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k-SK"/>
          </a:p>
        </c:txPr>
        <c:crossAx val="88577152"/>
        <c:crosses val="autoZero"/>
        <c:crossBetween val="between"/>
      </c:valAx>
      <c:spPr>
        <a:solidFill>
          <a:srgbClr val="C0C0C0"/>
        </a:solidFill>
        <a:ln w="12700">
          <a:solidFill>
            <a:srgbClr val="808080"/>
          </a:solidFill>
          <a:prstDash val="solid"/>
        </a:ln>
      </c:spPr>
    </c:plotArea>
    <c:legend>
      <c:legendPos val="r"/>
      <c:layout>
        <c:manualLayout>
          <c:xMode val="edge"/>
          <c:yMode val="edge"/>
          <c:x val="0.82878787878787874"/>
          <c:y val="1.3774104683195593E-2"/>
          <c:w val="0.15909090909090909"/>
          <c:h val="0.980716253443526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sk-SK"/>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tlač!$O$91</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05CA-43B0-AEFB-00439A0D8BE0}"/>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05CA-43B0-AEFB-00439A0D8BE0}"/>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05CA-43B0-AEFB-00439A0D8BE0}"/>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05CA-43B0-AEFB-00439A0D8BE0}"/>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05CA-43B0-AEFB-00439A0D8BE0}"/>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05CA-43B0-AEFB-00439A0D8BE0}"/>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05CA-43B0-AEFB-00439A0D8BE0}"/>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tlač!$P$91</c:f>
              <c:numCache>
                <c:formatCode>General</c:formatCode>
                <c:ptCount val="1"/>
                <c:pt idx="0">
                  <c:v>0</c:v>
                </c:pt>
              </c:numCache>
            </c:numRef>
          </c:val>
          <c:extLst>
            <c:ext xmlns:c16="http://schemas.microsoft.com/office/drawing/2014/chart" uri="{C3380CC4-5D6E-409C-BE32-E72D297353CC}">
              <c16:uniqueId val="{00000007-05CA-43B0-AEFB-00439A0D8BE0}"/>
            </c:ext>
          </c:extLst>
        </c:ser>
        <c:ser>
          <c:idx val="0"/>
          <c:order val="1"/>
          <c:tx>
            <c:strRef>
              <c:f>tlač!$O$92</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05CA-43B0-AEFB-00439A0D8BE0}"/>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tlač!$P$92</c:f>
              <c:numCache>
                <c:formatCode>General</c:formatCode>
                <c:ptCount val="1"/>
                <c:pt idx="0">
                  <c:v>0</c:v>
                </c:pt>
              </c:numCache>
            </c:numRef>
          </c:val>
          <c:extLst>
            <c:ext xmlns:c16="http://schemas.microsoft.com/office/drawing/2014/chart" uri="{C3380CC4-5D6E-409C-BE32-E72D297353CC}">
              <c16:uniqueId val="{00000009-05CA-43B0-AEFB-00439A0D8BE0}"/>
            </c:ext>
          </c:extLst>
        </c:ser>
        <c:ser>
          <c:idx val="2"/>
          <c:order val="2"/>
          <c:tx>
            <c:strRef>
              <c:f>tlač!$O$93</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tlač!$P$93</c:f>
              <c:numCache>
                <c:formatCode>General</c:formatCode>
                <c:ptCount val="1"/>
                <c:pt idx="0">
                  <c:v>0</c:v>
                </c:pt>
              </c:numCache>
            </c:numRef>
          </c:val>
          <c:extLst>
            <c:ext xmlns:c16="http://schemas.microsoft.com/office/drawing/2014/chart" uri="{C3380CC4-5D6E-409C-BE32-E72D297353CC}">
              <c16:uniqueId val="{0000000A-05CA-43B0-AEFB-00439A0D8BE0}"/>
            </c:ext>
          </c:extLst>
        </c:ser>
        <c:ser>
          <c:idx val="3"/>
          <c:order val="3"/>
          <c:tx>
            <c:strRef>
              <c:f>tlač!$O$94</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tlač!$P$94</c:f>
              <c:numCache>
                <c:formatCode>General</c:formatCode>
                <c:ptCount val="1"/>
                <c:pt idx="0">
                  <c:v>0</c:v>
                </c:pt>
              </c:numCache>
            </c:numRef>
          </c:val>
          <c:extLst>
            <c:ext xmlns:c16="http://schemas.microsoft.com/office/drawing/2014/chart" uri="{C3380CC4-5D6E-409C-BE32-E72D297353CC}">
              <c16:uniqueId val="{0000000B-05CA-43B0-AEFB-00439A0D8BE0}"/>
            </c:ext>
          </c:extLst>
        </c:ser>
        <c:ser>
          <c:idx val="4"/>
          <c:order val="4"/>
          <c:tx>
            <c:strRef>
              <c:f>tlač!$O$95</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tlač!$P$95</c:f>
              <c:numCache>
                <c:formatCode>General</c:formatCode>
                <c:ptCount val="1"/>
                <c:pt idx="0">
                  <c:v>0</c:v>
                </c:pt>
              </c:numCache>
            </c:numRef>
          </c:val>
          <c:extLst>
            <c:ext xmlns:c16="http://schemas.microsoft.com/office/drawing/2014/chart" uri="{C3380CC4-5D6E-409C-BE32-E72D297353CC}">
              <c16:uniqueId val="{0000000C-05CA-43B0-AEFB-00439A0D8BE0}"/>
            </c:ext>
          </c:extLst>
        </c:ser>
        <c:ser>
          <c:idx val="5"/>
          <c:order val="5"/>
          <c:tx>
            <c:strRef>
              <c:f>tlač!$O$96</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tlač!$P$96</c:f>
              <c:numCache>
                <c:formatCode>General</c:formatCode>
                <c:ptCount val="1"/>
                <c:pt idx="0">
                  <c:v>0</c:v>
                </c:pt>
              </c:numCache>
            </c:numRef>
          </c:val>
          <c:extLst>
            <c:ext xmlns:c16="http://schemas.microsoft.com/office/drawing/2014/chart" uri="{C3380CC4-5D6E-409C-BE32-E72D297353CC}">
              <c16:uniqueId val="{0000000D-05CA-43B0-AEFB-00439A0D8BE0}"/>
            </c:ext>
          </c:extLst>
        </c:ser>
        <c:ser>
          <c:idx val="6"/>
          <c:order val="6"/>
          <c:tx>
            <c:strRef>
              <c:f>tlač!$O$97</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tlač!$P$97</c:f>
              <c:numCache>
                <c:formatCode>General</c:formatCode>
                <c:ptCount val="1"/>
                <c:pt idx="0">
                  <c:v>0</c:v>
                </c:pt>
              </c:numCache>
            </c:numRef>
          </c:val>
          <c:extLst>
            <c:ext xmlns:c16="http://schemas.microsoft.com/office/drawing/2014/chart" uri="{C3380CC4-5D6E-409C-BE32-E72D297353CC}">
              <c16:uniqueId val="{0000000E-05CA-43B0-AEFB-00439A0D8BE0}"/>
            </c:ext>
          </c:extLst>
        </c:ser>
        <c:ser>
          <c:idx val="7"/>
          <c:order val="7"/>
          <c:tx>
            <c:strRef>
              <c:f>tlač!$O$98</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tlač!$P$98</c:f>
              <c:numCache>
                <c:formatCode>General</c:formatCode>
                <c:ptCount val="1"/>
                <c:pt idx="0">
                  <c:v>0</c:v>
                </c:pt>
              </c:numCache>
            </c:numRef>
          </c:val>
          <c:extLst>
            <c:ext xmlns:c16="http://schemas.microsoft.com/office/drawing/2014/chart" uri="{C3380CC4-5D6E-409C-BE32-E72D297353CC}">
              <c16:uniqueId val="{0000000F-05CA-43B0-AEFB-00439A0D8BE0}"/>
            </c:ext>
          </c:extLst>
        </c:ser>
        <c:dLbls>
          <c:showLegendKey val="0"/>
          <c:showVal val="0"/>
          <c:showCatName val="0"/>
          <c:showSerName val="0"/>
          <c:showPercent val="0"/>
          <c:showBubbleSize val="0"/>
        </c:dLbls>
        <c:gapWidth val="150"/>
        <c:axId val="69900160"/>
        <c:axId val="69901696"/>
      </c:barChart>
      <c:catAx>
        <c:axId val="6990016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69901696"/>
        <c:crosses val="autoZero"/>
        <c:auto val="1"/>
        <c:lblAlgn val="ctr"/>
        <c:lblOffset val="100"/>
        <c:tickLblSkip val="2"/>
        <c:tickMarkSkip val="1"/>
        <c:noMultiLvlLbl val="0"/>
      </c:catAx>
      <c:valAx>
        <c:axId val="69901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6990016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tlač!$O$104</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4ED5-46F6-9677-578BFAB76D75}"/>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4ED5-46F6-9677-578BFAB76D75}"/>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4ED5-46F6-9677-578BFAB76D75}"/>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4ED5-46F6-9677-578BFAB76D75}"/>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4ED5-46F6-9677-578BFAB76D75}"/>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4ED5-46F6-9677-578BFAB76D75}"/>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4ED5-46F6-9677-578BFAB76D75}"/>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tlač!$P$104</c:f>
              <c:numCache>
                <c:formatCode>General</c:formatCode>
                <c:ptCount val="1"/>
                <c:pt idx="0">
                  <c:v>0</c:v>
                </c:pt>
              </c:numCache>
            </c:numRef>
          </c:val>
          <c:extLst>
            <c:ext xmlns:c16="http://schemas.microsoft.com/office/drawing/2014/chart" uri="{C3380CC4-5D6E-409C-BE32-E72D297353CC}">
              <c16:uniqueId val="{00000007-4ED5-46F6-9677-578BFAB76D75}"/>
            </c:ext>
          </c:extLst>
        </c:ser>
        <c:ser>
          <c:idx val="0"/>
          <c:order val="1"/>
          <c:tx>
            <c:strRef>
              <c:f>tlač!$O$105</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4ED5-46F6-9677-578BFAB76D75}"/>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tlač!$P$105</c:f>
              <c:numCache>
                <c:formatCode>General</c:formatCode>
                <c:ptCount val="1"/>
                <c:pt idx="0">
                  <c:v>0</c:v>
                </c:pt>
              </c:numCache>
            </c:numRef>
          </c:val>
          <c:extLst>
            <c:ext xmlns:c16="http://schemas.microsoft.com/office/drawing/2014/chart" uri="{C3380CC4-5D6E-409C-BE32-E72D297353CC}">
              <c16:uniqueId val="{00000009-4ED5-46F6-9677-578BFAB76D75}"/>
            </c:ext>
          </c:extLst>
        </c:ser>
        <c:ser>
          <c:idx val="2"/>
          <c:order val="2"/>
          <c:tx>
            <c:strRef>
              <c:f>tlač!$O$106</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tlač!$P$106</c:f>
              <c:numCache>
                <c:formatCode>General</c:formatCode>
                <c:ptCount val="1"/>
                <c:pt idx="0">
                  <c:v>0</c:v>
                </c:pt>
              </c:numCache>
            </c:numRef>
          </c:val>
          <c:extLst>
            <c:ext xmlns:c16="http://schemas.microsoft.com/office/drawing/2014/chart" uri="{C3380CC4-5D6E-409C-BE32-E72D297353CC}">
              <c16:uniqueId val="{0000000A-4ED5-46F6-9677-578BFAB76D75}"/>
            </c:ext>
          </c:extLst>
        </c:ser>
        <c:ser>
          <c:idx val="3"/>
          <c:order val="3"/>
          <c:tx>
            <c:strRef>
              <c:f>tlač!$O$107</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tlač!$P$107</c:f>
              <c:numCache>
                <c:formatCode>General</c:formatCode>
                <c:ptCount val="1"/>
                <c:pt idx="0">
                  <c:v>0</c:v>
                </c:pt>
              </c:numCache>
            </c:numRef>
          </c:val>
          <c:extLst>
            <c:ext xmlns:c16="http://schemas.microsoft.com/office/drawing/2014/chart" uri="{C3380CC4-5D6E-409C-BE32-E72D297353CC}">
              <c16:uniqueId val="{0000000B-4ED5-46F6-9677-578BFAB76D75}"/>
            </c:ext>
          </c:extLst>
        </c:ser>
        <c:ser>
          <c:idx val="4"/>
          <c:order val="4"/>
          <c:tx>
            <c:strRef>
              <c:f>tlač!$O$108</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tlač!$P$108</c:f>
              <c:numCache>
                <c:formatCode>General</c:formatCode>
                <c:ptCount val="1"/>
                <c:pt idx="0">
                  <c:v>0</c:v>
                </c:pt>
              </c:numCache>
            </c:numRef>
          </c:val>
          <c:extLst>
            <c:ext xmlns:c16="http://schemas.microsoft.com/office/drawing/2014/chart" uri="{C3380CC4-5D6E-409C-BE32-E72D297353CC}">
              <c16:uniqueId val="{0000000C-4ED5-46F6-9677-578BFAB76D75}"/>
            </c:ext>
          </c:extLst>
        </c:ser>
        <c:ser>
          <c:idx val="5"/>
          <c:order val="5"/>
          <c:tx>
            <c:strRef>
              <c:f>tlač!$O$109</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tlač!$P$109</c:f>
              <c:numCache>
                <c:formatCode>General</c:formatCode>
                <c:ptCount val="1"/>
                <c:pt idx="0">
                  <c:v>0</c:v>
                </c:pt>
              </c:numCache>
            </c:numRef>
          </c:val>
          <c:extLst>
            <c:ext xmlns:c16="http://schemas.microsoft.com/office/drawing/2014/chart" uri="{C3380CC4-5D6E-409C-BE32-E72D297353CC}">
              <c16:uniqueId val="{0000000D-4ED5-46F6-9677-578BFAB76D75}"/>
            </c:ext>
          </c:extLst>
        </c:ser>
        <c:ser>
          <c:idx val="6"/>
          <c:order val="6"/>
          <c:tx>
            <c:strRef>
              <c:f>tlač!$O$110</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tlač!$P$110</c:f>
              <c:numCache>
                <c:formatCode>General</c:formatCode>
                <c:ptCount val="1"/>
                <c:pt idx="0">
                  <c:v>0</c:v>
                </c:pt>
              </c:numCache>
            </c:numRef>
          </c:val>
          <c:extLst>
            <c:ext xmlns:c16="http://schemas.microsoft.com/office/drawing/2014/chart" uri="{C3380CC4-5D6E-409C-BE32-E72D297353CC}">
              <c16:uniqueId val="{0000000E-4ED5-46F6-9677-578BFAB76D75}"/>
            </c:ext>
          </c:extLst>
        </c:ser>
        <c:ser>
          <c:idx val="7"/>
          <c:order val="7"/>
          <c:tx>
            <c:strRef>
              <c:f>tlač!$O$111</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tlač!$P$111</c:f>
              <c:numCache>
                <c:formatCode>General</c:formatCode>
                <c:ptCount val="1"/>
                <c:pt idx="0">
                  <c:v>0</c:v>
                </c:pt>
              </c:numCache>
            </c:numRef>
          </c:val>
          <c:extLst>
            <c:ext xmlns:c16="http://schemas.microsoft.com/office/drawing/2014/chart" uri="{C3380CC4-5D6E-409C-BE32-E72D297353CC}">
              <c16:uniqueId val="{0000000F-4ED5-46F6-9677-578BFAB76D75}"/>
            </c:ext>
          </c:extLst>
        </c:ser>
        <c:dLbls>
          <c:showLegendKey val="0"/>
          <c:showVal val="0"/>
          <c:showCatName val="0"/>
          <c:showSerName val="0"/>
          <c:showPercent val="0"/>
          <c:showBubbleSize val="0"/>
        </c:dLbls>
        <c:gapWidth val="150"/>
        <c:axId val="69987328"/>
        <c:axId val="70013696"/>
      </c:barChart>
      <c:catAx>
        <c:axId val="69987328"/>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0013696"/>
        <c:crosses val="autoZero"/>
        <c:auto val="1"/>
        <c:lblAlgn val="ctr"/>
        <c:lblOffset val="100"/>
        <c:tickLblSkip val="2"/>
        <c:tickMarkSkip val="1"/>
        <c:noMultiLvlLbl val="0"/>
      </c:catAx>
      <c:valAx>
        <c:axId val="70013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69987328"/>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067673972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tlač!$AC$2</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AADE-4BCC-945C-C4027F2F7D19}"/>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AADE-4BCC-945C-C4027F2F7D19}"/>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AADE-4BCC-945C-C4027F2F7D19}"/>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AADE-4BCC-945C-C4027F2F7D19}"/>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AADE-4BCC-945C-C4027F2F7D19}"/>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AADE-4BCC-945C-C4027F2F7D19}"/>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AADE-4BCC-945C-C4027F2F7D19}"/>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c:f>
              <c:numCache>
                <c:formatCode>General</c:formatCode>
                <c:ptCount val="1"/>
                <c:pt idx="0">
                  <c:v>0</c:v>
                </c:pt>
              </c:numCache>
            </c:numRef>
          </c:val>
          <c:extLst>
            <c:ext xmlns:c16="http://schemas.microsoft.com/office/drawing/2014/chart" uri="{C3380CC4-5D6E-409C-BE32-E72D297353CC}">
              <c16:uniqueId val="{00000007-AADE-4BCC-945C-C4027F2F7D19}"/>
            </c:ext>
          </c:extLst>
        </c:ser>
        <c:ser>
          <c:idx val="0"/>
          <c:order val="1"/>
          <c:tx>
            <c:strRef>
              <c:f>tlač!$AC$3</c:f>
              <c:strCache>
                <c:ptCount val="1"/>
                <c:pt idx="0">
                  <c:v>logicko-matematický učebný štýl</c:v>
                </c:pt>
              </c:strCache>
            </c:strRef>
          </c:tx>
          <c:spPr>
            <a:ln>
              <a:solidFill>
                <a:srgbClr val="000000"/>
              </a:solidFill>
            </a:ln>
          </c:spPr>
          <c:invertIfNegative val="0"/>
          <c:dPt>
            <c:idx val="0"/>
            <c:invertIfNegative val="0"/>
            <c:bubble3D val="0"/>
            <c:spPr>
              <a:solidFill>
                <a:srgbClr val="FFCC99"/>
              </a:solidFill>
              <a:ln>
                <a:solidFill>
                  <a:srgbClr val="000000"/>
                </a:solidFill>
              </a:ln>
            </c:spPr>
            <c:extLst>
              <c:ext xmlns:c16="http://schemas.microsoft.com/office/drawing/2014/chart" uri="{C3380CC4-5D6E-409C-BE32-E72D297353CC}">
                <c16:uniqueId val="{00000008-AADE-4BCC-945C-C4027F2F7D19}"/>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c:f>
              <c:numCache>
                <c:formatCode>General</c:formatCode>
                <c:ptCount val="1"/>
                <c:pt idx="0">
                  <c:v>0</c:v>
                </c:pt>
              </c:numCache>
            </c:numRef>
          </c:val>
          <c:extLst>
            <c:ext xmlns:c16="http://schemas.microsoft.com/office/drawing/2014/chart" uri="{C3380CC4-5D6E-409C-BE32-E72D297353CC}">
              <c16:uniqueId val="{00000009-AADE-4BCC-945C-C4027F2F7D19}"/>
            </c:ext>
          </c:extLst>
        </c:ser>
        <c:ser>
          <c:idx val="2"/>
          <c:order val="2"/>
          <c:tx>
            <c:strRef>
              <c:f>tlač!$AC$4</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c:f>
              <c:numCache>
                <c:formatCode>General</c:formatCode>
                <c:ptCount val="1"/>
                <c:pt idx="0">
                  <c:v>0</c:v>
                </c:pt>
              </c:numCache>
            </c:numRef>
          </c:val>
          <c:extLst>
            <c:ext xmlns:c16="http://schemas.microsoft.com/office/drawing/2014/chart" uri="{C3380CC4-5D6E-409C-BE32-E72D297353CC}">
              <c16:uniqueId val="{0000000A-AADE-4BCC-945C-C4027F2F7D19}"/>
            </c:ext>
          </c:extLst>
        </c:ser>
        <c:ser>
          <c:idx val="3"/>
          <c:order val="3"/>
          <c:tx>
            <c:strRef>
              <c:f>tlač!$AC$5</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c:f>
              <c:numCache>
                <c:formatCode>General</c:formatCode>
                <c:ptCount val="1"/>
                <c:pt idx="0">
                  <c:v>0</c:v>
                </c:pt>
              </c:numCache>
            </c:numRef>
          </c:val>
          <c:extLst>
            <c:ext xmlns:c16="http://schemas.microsoft.com/office/drawing/2014/chart" uri="{C3380CC4-5D6E-409C-BE32-E72D297353CC}">
              <c16:uniqueId val="{0000000B-AADE-4BCC-945C-C4027F2F7D19}"/>
            </c:ext>
          </c:extLst>
        </c:ser>
        <c:ser>
          <c:idx val="4"/>
          <c:order val="4"/>
          <c:tx>
            <c:strRef>
              <c:f>tlač!$AC$6</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c:f>
              <c:numCache>
                <c:formatCode>General</c:formatCode>
                <c:ptCount val="1"/>
                <c:pt idx="0">
                  <c:v>0</c:v>
                </c:pt>
              </c:numCache>
            </c:numRef>
          </c:val>
          <c:extLst>
            <c:ext xmlns:c16="http://schemas.microsoft.com/office/drawing/2014/chart" uri="{C3380CC4-5D6E-409C-BE32-E72D297353CC}">
              <c16:uniqueId val="{0000000C-AADE-4BCC-945C-C4027F2F7D19}"/>
            </c:ext>
          </c:extLst>
        </c:ser>
        <c:ser>
          <c:idx val="5"/>
          <c:order val="5"/>
          <c:tx>
            <c:strRef>
              <c:f>tlač!$AC$7</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c:f>
              <c:numCache>
                <c:formatCode>General</c:formatCode>
                <c:ptCount val="1"/>
                <c:pt idx="0">
                  <c:v>0</c:v>
                </c:pt>
              </c:numCache>
            </c:numRef>
          </c:val>
          <c:extLst>
            <c:ext xmlns:c16="http://schemas.microsoft.com/office/drawing/2014/chart" uri="{C3380CC4-5D6E-409C-BE32-E72D297353CC}">
              <c16:uniqueId val="{0000000D-AADE-4BCC-945C-C4027F2F7D19}"/>
            </c:ext>
          </c:extLst>
        </c:ser>
        <c:ser>
          <c:idx val="6"/>
          <c:order val="6"/>
          <c:tx>
            <c:strRef>
              <c:f>tlač!$AC$8</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c:f>
              <c:numCache>
                <c:formatCode>General</c:formatCode>
                <c:ptCount val="1"/>
                <c:pt idx="0">
                  <c:v>0</c:v>
                </c:pt>
              </c:numCache>
            </c:numRef>
          </c:val>
          <c:extLst>
            <c:ext xmlns:c16="http://schemas.microsoft.com/office/drawing/2014/chart" uri="{C3380CC4-5D6E-409C-BE32-E72D297353CC}">
              <c16:uniqueId val="{0000000E-AADE-4BCC-945C-C4027F2F7D19}"/>
            </c:ext>
          </c:extLst>
        </c:ser>
        <c:ser>
          <c:idx val="7"/>
          <c:order val="7"/>
          <c:tx>
            <c:strRef>
              <c:f>tlač!$AC$9</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c:f>
              <c:numCache>
                <c:formatCode>General</c:formatCode>
                <c:ptCount val="1"/>
                <c:pt idx="0">
                  <c:v>0</c:v>
                </c:pt>
              </c:numCache>
            </c:numRef>
          </c:val>
          <c:extLst>
            <c:ext xmlns:c16="http://schemas.microsoft.com/office/drawing/2014/chart" uri="{C3380CC4-5D6E-409C-BE32-E72D297353CC}">
              <c16:uniqueId val="{0000000F-AADE-4BCC-945C-C4027F2F7D19}"/>
            </c:ext>
          </c:extLst>
        </c:ser>
        <c:dLbls>
          <c:showLegendKey val="0"/>
          <c:showVal val="0"/>
          <c:showCatName val="0"/>
          <c:showSerName val="0"/>
          <c:showPercent val="0"/>
          <c:showBubbleSize val="0"/>
        </c:dLbls>
        <c:gapWidth val="150"/>
        <c:axId val="71442816"/>
        <c:axId val="71444352"/>
      </c:barChart>
      <c:catAx>
        <c:axId val="7144281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1444352"/>
        <c:crosses val="autoZero"/>
        <c:auto val="1"/>
        <c:lblAlgn val="ctr"/>
        <c:lblOffset val="100"/>
        <c:tickLblSkip val="2"/>
        <c:tickMarkSkip val="1"/>
        <c:noMultiLvlLbl val="0"/>
      </c:catAx>
      <c:valAx>
        <c:axId val="71444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144281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5151450661"/>
          <c:w val="0.52488709181622573"/>
          <c:h val="0.73837497339859537"/>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tlač!$AC$15</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187D-458E-8082-EBBA10803CA7}"/>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187D-458E-8082-EBBA10803CA7}"/>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187D-458E-8082-EBBA10803CA7}"/>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187D-458E-8082-EBBA10803CA7}"/>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187D-458E-8082-EBBA10803CA7}"/>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187D-458E-8082-EBBA10803CA7}"/>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187D-458E-8082-EBBA10803CA7}"/>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tlač!$AD$15</c:f>
              <c:numCache>
                <c:formatCode>General</c:formatCode>
                <c:ptCount val="1"/>
                <c:pt idx="0">
                  <c:v>0</c:v>
                </c:pt>
              </c:numCache>
            </c:numRef>
          </c:val>
          <c:extLst>
            <c:ext xmlns:c16="http://schemas.microsoft.com/office/drawing/2014/chart" uri="{C3380CC4-5D6E-409C-BE32-E72D297353CC}">
              <c16:uniqueId val="{00000007-187D-458E-8082-EBBA10803CA7}"/>
            </c:ext>
          </c:extLst>
        </c:ser>
        <c:ser>
          <c:idx val="0"/>
          <c:order val="1"/>
          <c:tx>
            <c:strRef>
              <c:f>tlač!$AC$16</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187D-458E-8082-EBBA10803CA7}"/>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tlač!$AD$16</c:f>
              <c:numCache>
                <c:formatCode>General</c:formatCode>
                <c:ptCount val="1"/>
                <c:pt idx="0">
                  <c:v>0</c:v>
                </c:pt>
              </c:numCache>
            </c:numRef>
          </c:val>
          <c:extLst>
            <c:ext xmlns:c16="http://schemas.microsoft.com/office/drawing/2014/chart" uri="{C3380CC4-5D6E-409C-BE32-E72D297353CC}">
              <c16:uniqueId val="{00000009-187D-458E-8082-EBBA10803CA7}"/>
            </c:ext>
          </c:extLst>
        </c:ser>
        <c:ser>
          <c:idx val="2"/>
          <c:order val="2"/>
          <c:tx>
            <c:strRef>
              <c:f>tlač!$AC$17</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tlač!$AD$17</c:f>
              <c:numCache>
                <c:formatCode>General</c:formatCode>
                <c:ptCount val="1"/>
                <c:pt idx="0">
                  <c:v>0</c:v>
                </c:pt>
              </c:numCache>
            </c:numRef>
          </c:val>
          <c:extLst>
            <c:ext xmlns:c16="http://schemas.microsoft.com/office/drawing/2014/chart" uri="{C3380CC4-5D6E-409C-BE32-E72D297353CC}">
              <c16:uniqueId val="{0000000A-187D-458E-8082-EBBA10803CA7}"/>
            </c:ext>
          </c:extLst>
        </c:ser>
        <c:ser>
          <c:idx val="3"/>
          <c:order val="3"/>
          <c:tx>
            <c:strRef>
              <c:f>tlač!$AC$18</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tlač!$AD$18</c:f>
              <c:numCache>
                <c:formatCode>General</c:formatCode>
                <c:ptCount val="1"/>
                <c:pt idx="0">
                  <c:v>0</c:v>
                </c:pt>
              </c:numCache>
            </c:numRef>
          </c:val>
          <c:extLst>
            <c:ext xmlns:c16="http://schemas.microsoft.com/office/drawing/2014/chart" uri="{C3380CC4-5D6E-409C-BE32-E72D297353CC}">
              <c16:uniqueId val="{0000000B-187D-458E-8082-EBBA10803CA7}"/>
            </c:ext>
          </c:extLst>
        </c:ser>
        <c:ser>
          <c:idx val="4"/>
          <c:order val="4"/>
          <c:tx>
            <c:strRef>
              <c:f>tlač!$AC$19</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tlač!$AD$19</c:f>
              <c:numCache>
                <c:formatCode>General</c:formatCode>
                <c:ptCount val="1"/>
                <c:pt idx="0">
                  <c:v>0</c:v>
                </c:pt>
              </c:numCache>
            </c:numRef>
          </c:val>
          <c:extLst>
            <c:ext xmlns:c16="http://schemas.microsoft.com/office/drawing/2014/chart" uri="{C3380CC4-5D6E-409C-BE32-E72D297353CC}">
              <c16:uniqueId val="{0000000C-187D-458E-8082-EBBA10803CA7}"/>
            </c:ext>
          </c:extLst>
        </c:ser>
        <c:ser>
          <c:idx val="5"/>
          <c:order val="5"/>
          <c:tx>
            <c:strRef>
              <c:f>tlač!$AC$20</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tlač!$AD$20</c:f>
              <c:numCache>
                <c:formatCode>General</c:formatCode>
                <c:ptCount val="1"/>
                <c:pt idx="0">
                  <c:v>0</c:v>
                </c:pt>
              </c:numCache>
            </c:numRef>
          </c:val>
          <c:extLst>
            <c:ext xmlns:c16="http://schemas.microsoft.com/office/drawing/2014/chart" uri="{C3380CC4-5D6E-409C-BE32-E72D297353CC}">
              <c16:uniqueId val="{0000000D-187D-458E-8082-EBBA10803CA7}"/>
            </c:ext>
          </c:extLst>
        </c:ser>
        <c:ser>
          <c:idx val="6"/>
          <c:order val="6"/>
          <c:tx>
            <c:strRef>
              <c:f>tlač!$AC$21</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tlač!$AD$21</c:f>
              <c:numCache>
                <c:formatCode>General</c:formatCode>
                <c:ptCount val="1"/>
                <c:pt idx="0">
                  <c:v>0</c:v>
                </c:pt>
              </c:numCache>
            </c:numRef>
          </c:val>
          <c:extLst>
            <c:ext xmlns:c16="http://schemas.microsoft.com/office/drawing/2014/chart" uri="{C3380CC4-5D6E-409C-BE32-E72D297353CC}">
              <c16:uniqueId val="{0000000E-187D-458E-8082-EBBA10803CA7}"/>
            </c:ext>
          </c:extLst>
        </c:ser>
        <c:ser>
          <c:idx val="7"/>
          <c:order val="7"/>
          <c:tx>
            <c:strRef>
              <c:f>tlač!$AC$22</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tlač!$AD$22</c:f>
              <c:numCache>
                <c:formatCode>General</c:formatCode>
                <c:ptCount val="1"/>
                <c:pt idx="0">
                  <c:v>0</c:v>
                </c:pt>
              </c:numCache>
            </c:numRef>
          </c:val>
          <c:extLst>
            <c:ext xmlns:c16="http://schemas.microsoft.com/office/drawing/2014/chart" uri="{C3380CC4-5D6E-409C-BE32-E72D297353CC}">
              <c16:uniqueId val="{0000000F-187D-458E-8082-EBBA10803CA7}"/>
            </c:ext>
          </c:extLst>
        </c:ser>
        <c:dLbls>
          <c:showLegendKey val="0"/>
          <c:showVal val="0"/>
          <c:showCatName val="0"/>
          <c:showSerName val="0"/>
          <c:showPercent val="0"/>
          <c:showBubbleSize val="0"/>
        </c:dLbls>
        <c:gapWidth val="150"/>
        <c:axId val="71546368"/>
        <c:axId val="71547904"/>
      </c:barChart>
      <c:catAx>
        <c:axId val="71546368"/>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1547904"/>
        <c:crosses val="autoZero"/>
        <c:auto val="1"/>
        <c:lblAlgn val="ctr"/>
        <c:lblOffset val="100"/>
        <c:tickLblSkip val="2"/>
        <c:tickMarkSkip val="1"/>
        <c:noMultiLvlLbl val="0"/>
      </c:catAx>
      <c:valAx>
        <c:axId val="715479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1546368"/>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tlač!$AC$28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F893-4123-A1E7-0D8F8C619F4D}"/>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F893-4123-A1E7-0D8F8C619F4D}"/>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F893-4123-A1E7-0D8F8C619F4D}"/>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F893-4123-A1E7-0D8F8C619F4D}"/>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F893-4123-A1E7-0D8F8C619F4D}"/>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F893-4123-A1E7-0D8F8C619F4D}"/>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F893-4123-A1E7-0D8F8C619F4D}"/>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tlač!$AD$28</c:f>
              <c:numCache>
                <c:formatCode>General</c:formatCode>
                <c:ptCount val="1"/>
                <c:pt idx="0">
                  <c:v>0</c:v>
                </c:pt>
              </c:numCache>
            </c:numRef>
          </c:val>
          <c:extLst>
            <c:ext xmlns:c16="http://schemas.microsoft.com/office/drawing/2014/chart" uri="{C3380CC4-5D6E-409C-BE32-E72D297353CC}">
              <c16:uniqueId val="{00000007-F893-4123-A1E7-0D8F8C619F4D}"/>
            </c:ext>
          </c:extLst>
        </c:ser>
        <c:ser>
          <c:idx val="0"/>
          <c:order val="1"/>
          <c:tx>
            <c:strRef>
              <c:f>tlač!$AC$29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F893-4123-A1E7-0D8F8C619F4D}"/>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tlač!$AD$29</c:f>
              <c:numCache>
                <c:formatCode>General</c:formatCode>
                <c:ptCount val="1"/>
                <c:pt idx="0">
                  <c:v>0</c:v>
                </c:pt>
              </c:numCache>
            </c:numRef>
          </c:val>
          <c:extLst>
            <c:ext xmlns:c16="http://schemas.microsoft.com/office/drawing/2014/chart" uri="{C3380CC4-5D6E-409C-BE32-E72D297353CC}">
              <c16:uniqueId val="{00000009-F893-4123-A1E7-0D8F8C619F4D}"/>
            </c:ext>
          </c:extLst>
        </c:ser>
        <c:ser>
          <c:idx val="2"/>
          <c:order val="2"/>
          <c:tx>
            <c:strRef>
              <c:f>tlač!$AC$30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tlač!$AD$30</c:f>
              <c:numCache>
                <c:formatCode>General</c:formatCode>
                <c:ptCount val="1"/>
                <c:pt idx="0">
                  <c:v>0</c:v>
                </c:pt>
              </c:numCache>
            </c:numRef>
          </c:val>
          <c:extLst>
            <c:ext xmlns:c16="http://schemas.microsoft.com/office/drawing/2014/chart" uri="{C3380CC4-5D6E-409C-BE32-E72D297353CC}">
              <c16:uniqueId val="{0000000A-F893-4123-A1E7-0D8F8C619F4D}"/>
            </c:ext>
          </c:extLst>
        </c:ser>
        <c:ser>
          <c:idx val="3"/>
          <c:order val="3"/>
          <c:tx>
            <c:strRef>
              <c:f>tlač!$AC$31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tlač!$AD$31</c:f>
              <c:numCache>
                <c:formatCode>General</c:formatCode>
                <c:ptCount val="1"/>
                <c:pt idx="0">
                  <c:v>0</c:v>
                </c:pt>
              </c:numCache>
            </c:numRef>
          </c:val>
          <c:extLst>
            <c:ext xmlns:c16="http://schemas.microsoft.com/office/drawing/2014/chart" uri="{C3380CC4-5D6E-409C-BE32-E72D297353CC}">
              <c16:uniqueId val="{0000000B-F893-4123-A1E7-0D8F8C619F4D}"/>
            </c:ext>
          </c:extLst>
        </c:ser>
        <c:ser>
          <c:idx val="4"/>
          <c:order val="4"/>
          <c:tx>
            <c:strRef>
              <c:f>tlač!$AC$32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tlač!$AD$32</c:f>
              <c:numCache>
                <c:formatCode>General</c:formatCode>
                <c:ptCount val="1"/>
                <c:pt idx="0">
                  <c:v>0</c:v>
                </c:pt>
              </c:numCache>
            </c:numRef>
          </c:val>
          <c:extLst>
            <c:ext xmlns:c16="http://schemas.microsoft.com/office/drawing/2014/chart" uri="{C3380CC4-5D6E-409C-BE32-E72D297353CC}">
              <c16:uniqueId val="{0000000C-F893-4123-A1E7-0D8F8C619F4D}"/>
            </c:ext>
          </c:extLst>
        </c:ser>
        <c:ser>
          <c:idx val="5"/>
          <c:order val="5"/>
          <c:tx>
            <c:strRef>
              <c:f>tlač!$AC$33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tlač!$AD$33</c:f>
              <c:numCache>
                <c:formatCode>General</c:formatCode>
                <c:ptCount val="1"/>
                <c:pt idx="0">
                  <c:v>0</c:v>
                </c:pt>
              </c:numCache>
            </c:numRef>
          </c:val>
          <c:extLst>
            <c:ext xmlns:c16="http://schemas.microsoft.com/office/drawing/2014/chart" uri="{C3380CC4-5D6E-409C-BE32-E72D297353CC}">
              <c16:uniqueId val="{0000000D-F893-4123-A1E7-0D8F8C619F4D}"/>
            </c:ext>
          </c:extLst>
        </c:ser>
        <c:ser>
          <c:idx val="6"/>
          <c:order val="6"/>
          <c:tx>
            <c:strRef>
              <c:f>tlač!$AC$34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tlač!$AD$34</c:f>
              <c:numCache>
                <c:formatCode>General</c:formatCode>
                <c:ptCount val="1"/>
                <c:pt idx="0">
                  <c:v>0</c:v>
                </c:pt>
              </c:numCache>
            </c:numRef>
          </c:val>
          <c:extLst>
            <c:ext xmlns:c16="http://schemas.microsoft.com/office/drawing/2014/chart" uri="{C3380CC4-5D6E-409C-BE32-E72D297353CC}">
              <c16:uniqueId val="{0000000E-F893-4123-A1E7-0D8F8C619F4D}"/>
            </c:ext>
          </c:extLst>
        </c:ser>
        <c:ser>
          <c:idx val="7"/>
          <c:order val="7"/>
          <c:tx>
            <c:strRef>
              <c:f>tlač!$AC$35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tlač!$AD$35</c:f>
              <c:numCache>
                <c:formatCode>General</c:formatCode>
                <c:ptCount val="1"/>
                <c:pt idx="0">
                  <c:v>0</c:v>
                </c:pt>
              </c:numCache>
            </c:numRef>
          </c:val>
          <c:extLst>
            <c:ext xmlns:c16="http://schemas.microsoft.com/office/drawing/2014/chart" uri="{C3380CC4-5D6E-409C-BE32-E72D297353CC}">
              <c16:uniqueId val="{0000000F-F893-4123-A1E7-0D8F8C619F4D}"/>
            </c:ext>
          </c:extLst>
        </c:ser>
        <c:dLbls>
          <c:showLegendKey val="0"/>
          <c:showVal val="0"/>
          <c:showCatName val="0"/>
          <c:showSerName val="0"/>
          <c:showPercent val="0"/>
          <c:showBubbleSize val="0"/>
        </c:dLbls>
        <c:gapWidth val="150"/>
        <c:axId val="71649920"/>
        <c:axId val="71676288"/>
      </c:barChart>
      <c:catAx>
        <c:axId val="7164992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1676288"/>
        <c:crosses val="autoZero"/>
        <c:auto val="1"/>
        <c:lblAlgn val="ctr"/>
        <c:lblOffset val="100"/>
        <c:tickLblSkip val="2"/>
        <c:tickMarkSkip val="1"/>
        <c:noMultiLvlLbl val="0"/>
      </c:catAx>
      <c:valAx>
        <c:axId val="716762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164992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tlač!$AC$40</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8DA0-4061-992D-AD6124F135E1}"/>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8DA0-4061-992D-AD6124F135E1}"/>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8DA0-4061-992D-AD6124F135E1}"/>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8DA0-4061-992D-AD6124F135E1}"/>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8DA0-4061-992D-AD6124F135E1}"/>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8DA0-4061-992D-AD6124F135E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8DA0-4061-992D-AD6124F135E1}"/>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tlač!$AD$40</c:f>
              <c:numCache>
                <c:formatCode>General</c:formatCode>
                <c:ptCount val="1"/>
                <c:pt idx="0">
                  <c:v>0</c:v>
                </c:pt>
              </c:numCache>
            </c:numRef>
          </c:val>
          <c:extLst>
            <c:ext xmlns:c16="http://schemas.microsoft.com/office/drawing/2014/chart" uri="{C3380CC4-5D6E-409C-BE32-E72D297353CC}">
              <c16:uniqueId val="{00000007-8DA0-4061-992D-AD6124F135E1}"/>
            </c:ext>
          </c:extLst>
        </c:ser>
        <c:ser>
          <c:idx val="0"/>
          <c:order val="1"/>
          <c:tx>
            <c:strRef>
              <c:f>tlač!$AC$41</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8DA0-4061-992D-AD6124F135E1}"/>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tlač!$AD$41</c:f>
              <c:numCache>
                <c:formatCode>General</c:formatCode>
                <c:ptCount val="1"/>
                <c:pt idx="0">
                  <c:v>0</c:v>
                </c:pt>
              </c:numCache>
            </c:numRef>
          </c:val>
          <c:extLst>
            <c:ext xmlns:c16="http://schemas.microsoft.com/office/drawing/2014/chart" uri="{C3380CC4-5D6E-409C-BE32-E72D297353CC}">
              <c16:uniqueId val="{00000009-8DA0-4061-992D-AD6124F135E1}"/>
            </c:ext>
          </c:extLst>
        </c:ser>
        <c:ser>
          <c:idx val="2"/>
          <c:order val="2"/>
          <c:tx>
            <c:strRef>
              <c:f>tlač!$AC$42</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tlač!$AD$42</c:f>
              <c:numCache>
                <c:formatCode>General</c:formatCode>
                <c:ptCount val="1"/>
                <c:pt idx="0">
                  <c:v>0</c:v>
                </c:pt>
              </c:numCache>
            </c:numRef>
          </c:val>
          <c:extLst>
            <c:ext xmlns:c16="http://schemas.microsoft.com/office/drawing/2014/chart" uri="{C3380CC4-5D6E-409C-BE32-E72D297353CC}">
              <c16:uniqueId val="{0000000A-8DA0-4061-992D-AD6124F135E1}"/>
            </c:ext>
          </c:extLst>
        </c:ser>
        <c:ser>
          <c:idx val="3"/>
          <c:order val="3"/>
          <c:tx>
            <c:strRef>
              <c:f>tlač!$AC$43</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tlač!$AD$43</c:f>
              <c:numCache>
                <c:formatCode>General</c:formatCode>
                <c:ptCount val="1"/>
                <c:pt idx="0">
                  <c:v>0</c:v>
                </c:pt>
              </c:numCache>
            </c:numRef>
          </c:val>
          <c:extLst>
            <c:ext xmlns:c16="http://schemas.microsoft.com/office/drawing/2014/chart" uri="{C3380CC4-5D6E-409C-BE32-E72D297353CC}">
              <c16:uniqueId val="{0000000B-8DA0-4061-992D-AD6124F135E1}"/>
            </c:ext>
          </c:extLst>
        </c:ser>
        <c:ser>
          <c:idx val="4"/>
          <c:order val="4"/>
          <c:tx>
            <c:strRef>
              <c:f>tlač!$AC$44</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tlač!$AD$44</c:f>
              <c:numCache>
                <c:formatCode>General</c:formatCode>
                <c:ptCount val="1"/>
                <c:pt idx="0">
                  <c:v>0</c:v>
                </c:pt>
              </c:numCache>
            </c:numRef>
          </c:val>
          <c:extLst>
            <c:ext xmlns:c16="http://schemas.microsoft.com/office/drawing/2014/chart" uri="{C3380CC4-5D6E-409C-BE32-E72D297353CC}">
              <c16:uniqueId val="{0000000C-8DA0-4061-992D-AD6124F135E1}"/>
            </c:ext>
          </c:extLst>
        </c:ser>
        <c:ser>
          <c:idx val="5"/>
          <c:order val="5"/>
          <c:tx>
            <c:strRef>
              <c:f>tlač!$AC$45</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tlač!$AD$45</c:f>
              <c:numCache>
                <c:formatCode>General</c:formatCode>
                <c:ptCount val="1"/>
                <c:pt idx="0">
                  <c:v>0</c:v>
                </c:pt>
              </c:numCache>
            </c:numRef>
          </c:val>
          <c:extLst>
            <c:ext xmlns:c16="http://schemas.microsoft.com/office/drawing/2014/chart" uri="{C3380CC4-5D6E-409C-BE32-E72D297353CC}">
              <c16:uniqueId val="{0000000D-8DA0-4061-992D-AD6124F135E1}"/>
            </c:ext>
          </c:extLst>
        </c:ser>
        <c:ser>
          <c:idx val="6"/>
          <c:order val="6"/>
          <c:tx>
            <c:strRef>
              <c:f>tlač!$AC$46</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tlač!$AD$46</c:f>
              <c:numCache>
                <c:formatCode>General</c:formatCode>
                <c:ptCount val="1"/>
                <c:pt idx="0">
                  <c:v>0</c:v>
                </c:pt>
              </c:numCache>
            </c:numRef>
          </c:val>
          <c:extLst>
            <c:ext xmlns:c16="http://schemas.microsoft.com/office/drawing/2014/chart" uri="{C3380CC4-5D6E-409C-BE32-E72D297353CC}">
              <c16:uniqueId val="{0000000E-8DA0-4061-992D-AD6124F135E1}"/>
            </c:ext>
          </c:extLst>
        </c:ser>
        <c:ser>
          <c:idx val="7"/>
          <c:order val="7"/>
          <c:tx>
            <c:strRef>
              <c:f>tlač!$AC$47</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tlač!$AD$47</c:f>
              <c:numCache>
                <c:formatCode>General</c:formatCode>
                <c:ptCount val="1"/>
                <c:pt idx="0">
                  <c:v>0</c:v>
                </c:pt>
              </c:numCache>
            </c:numRef>
          </c:val>
          <c:extLst>
            <c:ext xmlns:c16="http://schemas.microsoft.com/office/drawing/2014/chart" uri="{C3380CC4-5D6E-409C-BE32-E72D297353CC}">
              <c16:uniqueId val="{0000000F-8DA0-4061-992D-AD6124F135E1}"/>
            </c:ext>
          </c:extLst>
        </c:ser>
        <c:dLbls>
          <c:showLegendKey val="0"/>
          <c:showVal val="0"/>
          <c:showCatName val="0"/>
          <c:showSerName val="0"/>
          <c:showPercent val="0"/>
          <c:showBubbleSize val="0"/>
        </c:dLbls>
        <c:gapWidth val="150"/>
        <c:axId val="72024064"/>
        <c:axId val="72025600"/>
      </c:barChart>
      <c:catAx>
        <c:axId val="72024064"/>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025600"/>
        <c:crosses val="autoZero"/>
        <c:auto val="1"/>
        <c:lblAlgn val="ctr"/>
        <c:lblOffset val="100"/>
        <c:tickLblSkip val="2"/>
        <c:tickMarkSkip val="1"/>
        <c:noMultiLvlLbl val="0"/>
      </c:catAx>
      <c:valAx>
        <c:axId val="720256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024064"/>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tlač!$AC$53</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90C0-43FA-99B6-D82EE3073444}"/>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90C0-43FA-99B6-D82EE3073444}"/>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90C0-43FA-99B6-D82EE3073444}"/>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90C0-43FA-99B6-D82EE3073444}"/>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90C0-43FA-99B6-D82EE3073444}"/>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90C0-43FA-99B6-D82EE3073444}"/>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90C0-43FA-99B6-D82EE3073444}"/>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tlač!$AD$53</c:f>
              <c:numCache>
                <c:formatCode>General</c:formatCode>
                <c:ptCount val="1"/>
                <c:pt idx="0">
                  <c:v>0</c:v>
                </c:pt>
              </c:numCache>
            </c:numRef>
          </c:val>
          <c:extLst>
            <c:ext xmlns:c16="http://schemas.microsoft.com/office/drawing/2014/chart" uri="{C3380CC4-5D6E-409C-BE32-E72D297353CC}">
              <c16:uniqueId val="{00000007-90C0-43FA-99B6-D82EE3073444}"/>
            </c:ext>
          </c:extLst>
        </c:ser>
        <c:ser>
          <c:idx val="0"/>
          <c:order val="1"/>
          <c:tx>
            <c:strRef>
              <c:f>tlač!$AC$54</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90C0-43FA-99B6-D82EE3073444}"/>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tlač!$AD$54</c:f>
              <c:numCache>
                <c:formatCode>General</c:formatCode>
                <c:ptCount val="1"/>
                <c:pt idx="0">
                  <c:v>0</c:v>
                </c:pt>
              </c:numCache>
            </c:numRef>
          </c:val>
          <c:extLst>
            <c:ext xmlns:c16="http://schemas.microsoft.com/office/drawing/2014/chart" uri="{C3380CC4-5D6E-409C-BE32-E72D297353CC}">
              <c16:uniqueId val="{00000009-90C0-43FA-99B6-D82EE3073444}"/>
            </c:ext>
          </c:extLst>
        </c:ser>
        <c:ser>
          <c:idx val="2"/>
          <c:order val="2"/>
          <c:tx>
            <c:strRef>
              <c:f>tlač!$AC$55</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tlač!$AD$55</c:f>
              <c:numCache>
                <c:formatCode>General</c:formatCode>
                <c:ptCount val="1"/>
                <c:pt idx="0">
                  <c:v>0</c:v>
                </c:pt>
              </c:numCache>
            </c:numRef>
          </c:val>
          <c:extLst>
            <c:ext xmlns:c16="http://schemas.microsoft.com/office/drawing/2014/chart" uri="{C3380CC4-5D6E-409C-BE32-E72D297353CC}">
              <c16:uniqueId val="{0000000A-90C0-43FA-99B6-D82EE3073444}"/>
            </c:ext>
          </c:extLst>
        </c:ser>
        <c:ser>
          <c:idx val="3"/>
          <c:order val="3"/>
          <c:tx>
            <c:strRef>
              <c:f>tlač!$AC$56</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tlač!$AD$56</c:f>
              <c:numCache>
                <c:formatCode>General</c:formatCode>
                <c:ptCount val="1"/>
                <c:pt idx="0">
                  <c:v>0</c:v>
                </c:pt>
              </c:numCache>
            </c:numRef>
          </c:val>
          <c:extLst>
            <c:ext xmlns:c16="http://schemas.microsoft.com/office/drawing/2014/chart" uri="{C3380CC4-5D6E-409C-BE32-E72D297353CC}">
              <c16:uniqueId val="{0000000B-90C0-43FA-99B6-D82EE3073444}"/>
            </c:ext>
          </c:extLst>
        </c:ser>
        <c:ser>
          <c:idx val="4"/>
          <c:order val="4"/>
          <c:tx>
            <c:strRef>
              <c:f>tlač!$AC$57</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tlač!$AD$57</c:f>
              <c:numCache>
                <c:formatCode>General</c:formatCode>
                <c:ptCount val="1"/>
                <c:pt idx="0">
                  <c:v>0</c:v>
                </c:pt>
              </c:numCache>
            </c:numRef>
          </c:val>
          <c:extLst>
            <c:ext xmlns:c16="http://schemas.microsoft.com/office/drawing/2014/chart" uri="{C3380CC4-5D6E-409C-BE32-E72D297353CC}">
              <c16:uniqueId val="{0000000C-90C0-43FA-99B6-D82EE3073444}"/>
            </c:ext>
          </c:extLst>
        </c:ser>
        <c:ser>
          <c:idx val="5"/>
          <c:order val="5"/>
          <c:tx>
            <c:strRef>
              <c:f>tlač!$AC$58</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tlač!$AD$58</c:f>
              <c:numCache>
                <c:formatCode>General</c:formatCode>
                <c:ptCount val="1"/>
                <c:pt idx="0">
                  <c:v>0</c:v>
                </c:pt>
              </c:numCache>
            </c:numRef>
          </c:val>
          <c:extLst>
            <c:ext xmlns:c16="http://schemas.microsoft.com/office/drawing/2014/chart" uri="{C3380CC4-5D6E-409C-BE32-E72D297353CC}">
              <c16:uniqueId val="{0000000D-90C0-43FA-99B6-D82EE3073444}"/>
            </c:ext>
          </c:extLst>
        </c:ser>
        <c:ser>
          <c:idx val="6"/>
          <c:order val="6"/>
          <c:tx>
            <c:strRef>
              <c:f>tlač!$AC$59</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tlač!$AD$59</c:f>
              <c:numCache>
                <c:formatCode>General</c:formatCode>
                <c:ptCount val="1"/>
                <c:pt idx="0">
                  <c:v>0</c:v>
                </c:pt>
              </c:numCache>
            </c:numRef>
          </c:val>
          <c:extLst>
            <c:ext xmlns:c16="http://schemas.microsoft.com/office/drawing/2014/chart" uri="{C3380CC4-5D6E-409C-BE32-E72D297353CC}">
              <c16:uniqueId val="{0000000E-90C0-43FA-99B6-D82EE3073444}"/>
            </c:ext>
          </c:extLst>
        </c:ser>
        <c:ser>
          <c:idx val="7"/>
          <c:order val="7"/>
          <c:tx>
            <c:strRef>
              <c:f>tlač!$AC$60</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tlač!$AD$60</c:f>
              <c:numCache>
                <c:formatCode>General</c:formatCode>
                <c:ptCount val="1"/>
                <c:pt idx="0">
                  <c:v>0</c:v>
                </c:pt>
              </c:numCache>
            </c:numRef>
          </c:val>
          <c:extLst>
            <c:ext xmlns:c16="http://schemas.microsoft.com/office/drawing/2014/chart" uri="{C3380CC4-5D6E-409C-BE32-E72D297353CC}">
              <c16:uniqueId val="{0000000F-90C0-43FA-99B6-D82EE3073444}"/>
            </c:ext>
          </c:extLst>
        </c:ser>
        <c:dLbls>
          <c:showLegendKey val="0"/>
          <c:showVal val="0"/>
          <c:showCatName val="0"/>
          <c:showSerName val="0"/>
          <c:showPercent val="0"/>
          <c:showBubbleSize val="0"/>
        </c:dLbls>
        <c:gapWidth val="150"/>
        <c:axId val="72144000"/>
        <c:axId val="72145536"/>
      </c:barChart>
      <c:catAx>
        <c:axId val="7214400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145536"/>
        <c:crosses val="autoZero"/>
        <c:auto val="1"/>
        <c:lblAlgn val="ctr"/>
        <c:lblOffset val="100"/>
        <c:tickLblSkip val="2"/>
        <c:tickMarkSkip val="1"/>
        <c:noMultiLvlLbl val="0"/>
      </c:catAx>
      <c:valAx>
        <c:axId val="72145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14400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tlač!$AC$66</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AF09-45DB-A558-68AA64F4C512}"/>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AF09-45DB-A558-68AA64F4C512}"/>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AF09-45DB-A558-68AA64F4C512}"/>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AF09-45DB-A558-68AA64F4C512}"/>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AF09-45DB-A558-68AA64F4C512}"/>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AF09-45DB-A558-68AA64F4C512}"/>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AF09-45DB-A558-68AA64F4C512}"/>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tlač!$AD$66</c:f>
              <c:numCache>
                <c:formatCode>General</c:formatCode>
                <c:ptCount val="1"/>
                <c:pt idx="0">
                  <c:v>0</c:v>
                </c:pt>
              </c:numCache>
            </c:numRef>
          </c:val>
          <c:extLst>
            <c:ext xmlns:c16="http://schemas.microsoft.com/office/drawing/2014/chart" uri="{C3380CC4-5D6E-409C-BE32-E72D297353CC}">
              <c16:uniqueId val="{00000007-AF09-45DB-A558-68AA64F4C512}"/>
            </c:ext>
          </c:extLst>
        </c:ser>
        <c:ser>
          <c:idx val="0"/>
          <c:order val="1"/>
          <c:tx>
            <c:strRef>
              <c:f>tlač!$AC$67</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AF09-45DB-A558-68AA64F4C512}"/>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tlač!$AD$67</c:f>
              <c:numCache>
                <c:formatCode>General</c:formatCode>
                <c:ptCount val="1"/>
                <c:pt idx="0">
                  <c:v>0</c:v>
                </c:pt>
              </c:numCache>
            </c:numRef>
          </c:val>
          <c:extLst>
            <c:ext xmlns:c16="http://schemas.microsoft.com/office/drawing/2014/chart" uri="{C3380CC4-5D6E-409C-BE32-E72D297353CC}">
              <c16:uniqueId val="{00000009-AF09-45DB-A558-68AA64F4C512}"/>
            </c:ext>
          </c:extLst>
        </c:ser>
        <c:ser>
          <c:idx val="2"/>
          <c:order val="2"/>
          <c:tx>
            <c:strRef>
              <c:f>tlač!$AC$68</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tlač!$AD$68</c:f>
              <c:numCache>
                <c:formatCode>General</c:formatCode>
                <c:ptCount val="1"/>
                <c:pt idx="0">
                  <c:v>0</c:v>
                </c:pt>
              </c:numCache>
            </c:numRef>
          </c:val>
          <c:extLst>
            <c:ext xmlns:c16="http://schemas.microsoft.com/office/drawing/2014/chart" uri="{C3380CC4-5D6E-409C-BE32-E72D297353CC}">
              <c16:uniqueId val="{0000000A-AF09-45DB-A558-68AA64F4C512}"/>
            </c:ext>
          </c:extLst>
        </c:ser>
        <c:ser>
          <c:idx val="3"/>
          <c:order val="3"/>
          <c:tx>
            <c:strRef>
              <c:f>tlač!$AC$69</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tlač!$AD$69</c:f>
              <c:numCache>
                <c:formatCode>General</c:formatCode>
                <c:ptCount val="1"/>
                <c:pt idx="0">
                  <c:v>0</c:v>
                </c:pt>
              </c:numCache>
            </c:numRef>
          </c:val>
          <c:extLst>
            <c:ext xmlns:c16="http://schemas.microsoft.com/office/drawing/2014/chart" uri="{C3380CC4-5D6E-409C-BE32-E72D297353CC}">
              <c16:uniqueId val="{0000000B-AF09-45DB-A558-68AA64F4C512}"/>
            </c:ext>
          </c:extLst>
        </c:ser>
        <c:ser>
          <c:idx val="4"/>
          <c:order val="4"/>
          <c:tx>
            <c:strRef>
              <c:f>tlač!$AC$70</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tlač!$AD$70</c:f>
              <c:numCache>
                <c:formatCode>General</c:formatCode>
                <c:ptCount val="1"/>
                <c:pt idx="0">
                  <c:v>0</c:v>
                </c:pt>
              </c:numCache>
            </c:numRef>
          </c:val>
          <c:extLst>
            <c:ext xmlns:c16="http://schemas.microsoft.com/office/drawing/2014/chart" uri="{C3380CC4-5D6E-409C-BE32-E72D297353CC}">
              <c16:uniqueId val="{0000000C-AF09-45DB-A558-68AA64F4C512}"/>
            </c:ext>
          </c:extLst>
        </c:ser>
        <c:ser>
          <c:idx val="5"/>
          <c:order val="5"/>
          <c:tx>
            <c:strRef>
              <c:f>tlač!$AC$71</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tlač!$AD$71</c:f>
              <c:numCache>
                <c:formatCode>General</c:formatCode>
                <c:ptCount val="1"/>
                <c:pt idx="0">
                  <c:v>0</c:v>
                </c:pt>
              </c:numCache>
            </c:numRef>
          </c:val>
          <c:extLst>
            <c:ext xmlns:c16="http://schemas.microsoft.com/office/drawing/2014/chart" uri="{C3380CC4-5D6E-409C-BE32-E72D297353CC}">
              <c16:uniqueId val="{0000000D-AF09-45DB-A558-68AA64F4C512}"/>
            </c:ext>
          </c:extLst>
        </c:ser>
        <c:ser>
          <c:idx val="6"/>
          <c:order val="6"/>
          <c:tx>
            <c:strRef>
              <c:f>tlač!$AC$72</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tlač!$AD$72</c:f>
              <c:numCache>
                <c:formatCode>General</c:formatCode>
                <c:ptCount val="1"/>
                <c:pt idx="0">
                  <c:v>0</c:v>
                </c:pt>
              </c:numCache>
            </c:numRef>
          </c:val>
          <c:extLst>
            <c:ext xmlns:c16="http://schemas.microsoft.com/office/drawing/2014/chart" uri="{C3380CC4-5D6E-409C-BE32-E72D297353CC}">
              <c16:uniqueId val="{0000000E-AF09-45DB-A558-68AA64F4C512}"/>
            </c:ext>
          </c:extLst>
        </c:ser>
        <c:ser>
          <c:idx val="7"/>
          <c:order val="7"/>
          <c:tx>
            <c:strRef>
              <c:f>tlač!$AC$73</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tlač!$AD$73</c:f>
              <c:numCache>
                <c:formatCode>General</c:formatCode>
                <c:ptCount val="1"/>
                <c:pt idx="0">
                  <c:v>0</c:v>
                </c:pt>
              </c:numCache>
            </c:numRef>
          </c:val>
          <c:extLst>
            <c:ext xmlns:c16="http://schemas.microsoft.com/office/drawing/2014/chart" uri="{C3380CC4-5D6E-409C-BE32-E72D297353CC}">
              <c16:uniqueId val="{0000000F-AF09-45DB-A558-68AA64F4C512}"/>
            </c:ext>
          </c:extLst>
        </c:ser>
        <c:dLbls>
          <c:showLegendKey val="0"/>
          <c:showVal val="0"/>
          <c:showCatName val="0"/>
          <c:showSerName val="0"/>
          <c:showPercent val="0"/>
          <c:showBubbleSize val="0"/>
        </c:dLbls>
        <c:gapWidth val="150"/>
        <c:axId val="72231168"/>
        <c:axId val="72249344"/>
      </c:barChart>
      <c:catAx>
        <c:axId val="72231168"/>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249344"/>
        <c:crosses val="autoZero"/>
        <c:auto val="1"/>
        <c:lblAlgn val="ctr"/>
        <c:lblOffset val="100"/>
        <c:tickLblSkip val="2"/>
        <c:tickMarkSkip val="1"/>
        <c:noMultiLvlLbl val="0"/>
      </c:catAx>
      <c:valAx>
        <c:axId val="722493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231168"/>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tlač!$AC$78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C461-4C94-8B9E-E870CE6217C9}"/>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C461-4C94-8B9E-E870CE6217C9}"/>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C461-4C94-8B9E-E870CE6217C9}"/>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C461-4C94-8B9E-E870CE6217C9}"/>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C461-4C94-8B9E-E870CE6217C9}"/>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C461-4C94-8B9E-E870CE6217C9}"/>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C461-4C94-8B9E-E870CE6217C9}"/>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tlač!$AD$78</c:f>
              <c:numCache>
                <c:formatCode>General</c:formatCode>
                <c:ptCount val="1"/>
                <c:pt idx="0">
                  <c:v>0</c:v>
                </c:pt>
              </c:numCache>
            </c:numRef>
          </c:val>
          <c:extLst>
            <c:ext xmlns:c16="http://schemas.microsoft.com/office/drawing/2014/chart" uri="{C3380CC4-5D6E-409C-BE32-E72D297353CC}">
              <c16:uniqueId val="{00000007-C461-4C94-8B9E-E870CE6217C9}"/>
            </c:ext>
          </c:extLst>
        </c:ser>
        <c:ser>
          <c:idx val="0"/>
          <c:order val="1"/>
          <c:tx>
            <c:strRef>
              <c:f>tlač!$AC$79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C461-4C94-8B9E-E870CE6217C9}"/>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tlač!$AD$79</c:f>
              <c:numCache>
                <c:formatCode>General</c:formatCode>
                <c:ptCount val="1"/>
                <c:pt idx="0">
                  <c:v>0</c:v>
                </c:pt>
              </c:numCache>
            </c:numRef>
          </c:val>
          <c:extLst>
            <c:ext xmlns:c16="http://schemas.microsoft.com/office/drawing/2014/chart" uri="{C3380CC4-5D6E-409C-BE32-E72D297353CC}">
              <c16:uniqueId val="{00000009-C461-4C94-8B9E-E870CE6217C9}"/>
            </c:ext>
          </c:extLst>
        </c:ser>
        <c:ser>
          <c:idx val="2"/>
          <c:order val="2"/>
          <c:tx>
            <c:strRef>
              <c:f>tlač!$AC$80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tlač!$AD$80</c:f>
              <c:numCache>
                <c:formatCode>General</c:formatCode>
                <c:ptCount val="1"/>
                <c:pt idx="0">
                  <c:v>0</c:v>
                </c:pt>
              </c:numCache>
            </c:numRef>
          </c:val>
          <c:extLst>
            <c:ext xmlns:c16="http://schemas.microsoft.com/office/drawing/2014/chart" uri="{C3380CC4-5D6E-409C-BE32-E72D297353CC}">
              <c16:uniqueId val="{0000000A-C461-4C94-8B9E-E870CE6217C9}"/>
            </c:ext>
          </c:extLst>
        </c:ser>
        <c:ser>
          <c:idx val="3"/>
          <c:order val="3"/>
          <c:tx>
            <c:strRef>
              <c:f>tlač!$AC$81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tlač!$AD$81</c:f>
              <c:numCache>
                <c:formatCode>General</c:formatCode>
                <c:ptCount val="1"/>
                <c:pt idx="0">
                  <c:v>0</c:v>
                </c:pt>
              </c:numCache>
            </c:numRef>
          </c:val>
          <c:extLst>
            <c:ext xmlns:c16="http://schemas.microsoft.com/office/drawing/2014/chart" uri="{C3380CC4-5D6E-409C-BE32-E72D297353CC}">
              <c16:uniqueId val="{0000000B-C461-4C94-8B9E-E870CE6217C9}"/>
            </c:ext>
          </c:extLst>
        </c:ser>
        <c:ser>
          <c:idx val="4"/>
          <c:order val="4"/>
          <c:tx>
            <c:strRef>
              <c:f>tlač!$AC$82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tlač!$AD$82</c:f>
              <c:numCache>
                <c:formatCode>General</c:formatCode>
                <c:ptCount val="1"/>
                <c:pt idx="0">
                  <c:v>0</c:v>
                </c:pt>
              </c:numCache>
            </c:numRef>
          </c:val>
          <c:extLst>
            <c:ext xmlns:c16="http://schemas.microsoft.com/office/drawing/2014/chart" uri="{C3380CC4-5D6E-409C-BE32-E72D297353CC}">
              <c16:uniqueId val="{0000000C-C461-4C94-8B9E-E870CE6217C9}"/>
            </c:ext>
          </c:extLst>
        </c:ser>
        <c:ser>
          <c:idx val="5"/>
          <c:order val="5"/>
          <c:tx>
            <c:strRef>
              <c:f>tlač!$AC$83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tlač!$AD$83</c:f>
              <c:numCache>
                <c:formatCode>General</c:formatCode>
                <c:ptCount val="1"/>
                <c:pt idx="0">
                  <c:v>0</c:v>
                </c:pt>
              </c:numCache>
            </c:numRef>
          </c:val>
          <c:extLst>
            <c:ext xmlns:c16="http://schemas.microsoft.com/office/drawing/2014/chart" uri="{C3380CC4-5D6E-409C-BE32-E72D297353CC}">
              <c16:uniqueId val="{0000000D-C461-4C94-8B9E-E870CE6217C9}"/>
            </c:ext>
          </c:extLst>
        </c:ser>
        <c:ser>
          <c:idx val="6"/>
          <c:order val="6"/>
          <c:tx>
            <c:strRef>
              <c:f>tlač!$AC$84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tlač!$AD$84</c:f>
              <c:numCache>
                <c:formatCode>General</c:formatCode>
                <c:ptCount val="1"/>
                <c:pt idx="0">
                  <c:v>0</c:v>
                </c:pt>
              </c:numCache>
            </c:numRef>
          </c:val>
          <c:extLst>
            <c:ext xmlns:c16="http://schemas.microsoft.com/office/drawing/2014/chart" uri="{C3380CC4-5D6E-409C-BE32-E72D297353CC}">
              <c16:uniqueId val="{0000000E-C461-4C94-8B9E-E870CE6217C9}"/>
            </c:ext>
          </c:extLst>
        </c:ser>
        <c:ser>
          <c:idx val="7"/>
          <c:order val="7"/>
          <c:tx>
            <c:strRef>
              <c:f>tlač!$AC$85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tlač!$AD$85</c:f>
              <c:numCache>
                <c:formatCode>General</c:formatCode>
                <c:ptCount val="1"/>
                <c:pt idx="0">
                  <c:v>0</c:v>
                </c:pt>
              </c:numCache>
            </c:numRef>
          </c:val>
          <c:extLst>
            <c:ext xmlns:c16="http://schemas.microsoft.com/office/drawing/2014/chart" uri="{C3380CC4-5D6E-409C-BE32-E72D297353CC}">
              <c16:uniqueId val="{0000000F-C461-4C94-8B9E-E870CE6217C9}"/>
            </c:ext>
          </c:extLst>
        </c:ser>
        <c:dLbls>
          <c:showLegendKey val="0"/>
          <c:showVal val="0"/>
          <c:showCatName val="0"/>
          <c:showSerName val="0"/>
          <c:showPercent val="0"/>
          <c:showBubbleSize val="0"/>
        </c:dLbls>
        <c:gapWidth val="150"/>
        <c:axId val="72322432"/>
        <c:axId val="72336512"/>
      </c:barChart>
      <c:catAx>
        <c:axId val="72322432"/>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336512"/>
        <c:crosses val="autoZero"/>
        <c:auto val="1"/>
        <c:lblAlgn val="ctr"/>
        <c:lblOffset val="100"/>
        <c:tickLblSkip val="2"/>
        <c:tickMarkSkip val="1"/>
        <c:noMultiLvlLbl val="0"/>
      </c:catAx>
      <c:valAx>
        <c:axId val="72336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322432"/>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tlač!$AC$91</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F3B3-41B3-AFA3-3A643DB8EC93}"/>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F3B3-41B3-AFA3-3A643DB8EC93}"/>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F3B3-41B3-AFA3-3A643DB8EC93}"/>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F3B3-41B3-AFA3-3A643DB8EC93}"/>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F3B3-41B3-AFA3-3A643DB8EC93}"/>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F3B3-41B3-AFA3-3A643DB8EC93}"/>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F3B3-41B3-AFA3-3A643DB8EC93}"/>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tlač!$AD$91</c:f>
              <c:numCache>
                <c:formatCode>General</c:formatCode>
                <c:ptCount val="1"/>
                <c:pt idx="0">
                  <c:v>0</c:v>
                </c:pt>
              </c:numCache>
            </c:numRef>
          </c:val>
          <c:extLst>
            <c:ext xmlns:c16="http://schemas.microsoft.com/office/drawing/2014/chart" uri="{C3380CC4-5D6E-409C-BE32-E72D297353CC}">
              <c16:uniqueId val="{00000007-F3B3-41B3-AFA3-3A643DB8EC93}"/>
            </c:ext>
          </c:extLst>
        </c:ser>
        <c:ser>
          <c:idx val="0"/>
          <c:order val="1"/>
          <c:tx>
            <c:strRef>
              <c:f>tlač!$AC$92</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F3B3-41B3-AFA3-3A643DB8EC93}"/>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tlač!$AD$92</c:f>
              <c:numCache>
                <c:formatCode>General</c:formatCode>
                <c:ptCount val="1"/>
                <c:pt idx="0">
                  <c:v>0</c:v>
                </c:pt>
              </c:numCache>
            </c:numRef>
          </c:val>
          <c:extLst>
            <c:ext xmlns:c16="http://schemas.microsoft.com/office/drawing/2014/chart" uri="{C3380CC4-5D6E-409C-BE32-E72D297353CC}">
              <c16:uniqueId val="{00000009-F3B3-41B3-AFA3-3A643DB8EC93}"/>
            </c:ext>
          </c:extLst>
        </c:ser>
        <c:ser>
          <c:idx val="2"/>
          <c:order val="2"/>
          <c:tx>
            <c:strRef>
              <c:f>tlač!$AC$93</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tlač!$AD$93</c:f>
              <c:numCache>
                <c:formatCode>General</c:formatCode>
                <c:ptCount val="1"/>
                <c:pt idx="0">
                  <c:v>0</c:v>
                </c:pt>
              </c:numCache>
            </c:numRef>
          </c:val>
          <c:extLst>
            <c:ext xmlns:c16="http://schemas.microsoft.com/office/drawing/2014/chart" uri="{C3380CC4-5D6E-409C-BE32-E72D297353CC}">
              <c16:uniqueId val="{0000000A-F3B3-41B3-AFA3-3A643DB8EC93}"/>
            </c:ext>
          </c:extLst>
        </c:ser>
        <c:ser>
          <c:idx val="3"/>
          <c:order val="3"/>
          <c:tx>
            <c:strRef>
              <c:f>tlač!$AC$94</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tlač!$AD$94</c:f>
              <c:numCache>
                <c:formatCode>General</c:formatCode>
                <c:ptCount val="1"/>
                <c:pt idx="0">
                  <c:v>0</c:v>
                </c:pt>
              </c:numCache>
            </c:numRef>
          </c:val>
          <c:extLst>
            <c:ext xmlns:c16="http://schemas.microsoft.com/office/drawing/2014/chart" uri="{C3380CC4-5D6E-409C-BE32-E72D297353CC}">
              <c16:uniqueId val="{0000000B-F3B3-41B3-AFA3-3A643DB8EC93}"/>
            </c:ext>
          </c:extLst>
        </c:ser>
        <c:ser>
          <c:idx val="4"/>
          <c:order val="4"/>
          <c:tx>
            <c:strRef>
              <c:f>tlač!$AC$95</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tlač!$AD$95</c:f>
              <c:numCache>
                <c:formatCode>General</c:formatCode>
                <c:ptCount val="1"/>
                <c:pt idx="0">
                  <c:v>0</c:v>
                </c:pt>
              </c:numCache>
            </c:numRef>
          </c:val>
          <c:extLst>
            <c:ext xmlns:c16="http://schemas.microsoft.com/office/drawing/2014/chart" uri="{C3380CC4-5D6E-409C-BE32-E72D297353CC}">
              <c16:uniqueId val="{0000000C-F3B3-41B3-AFA3-3A643DB8EC93}"/>
            </c:ext>
          </c:extLst>
        </c:ser>
        <c:ser>
          <c:idx val="5"/>
          <c:order val="5"/>
          <c:tx>
            <c:strRef>
              <c:f>tlač!$AC$96</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tlač!$AD$96</c:f>
              <c:numCache>
                <c:formatCode>General</c:formatCode>
                <c:ptCount val="1"/>
                <c:pt idx="0">
                  <c:v>0</c:v>
                </c:pt>
              </c:numCache>
            </c:numRef>
          </c:val>
          <c:extLst>
            <c:ext xmlns:c16="http://schemas.microsoft.com/office/drawing/2014/chart" uri="{C3380CC4-5D6E-409C-BE32-E72D297353CC}">
              <c16:uniqueId val="{0000000D-F3B3-41B3-AFA3-3A643DB8EC93}"/>
            </c:ext>
          </c:extLst>
        </c:ser>
        <c:ser>
          <c:idx val="6"/>
          <c:order val="6"/>
          <c:tx>
            <c:strRef>
              <c:f>tlač!$AC$97</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tlač!$AD$97</c:f>
              <c:numCache>
                <c:formatCode>General</c:formatCode>
                <c:ptCount val="1"/>
                <c:pt idx="0">
                  <c:v>0</c:v>
                </c:pt>
              </c:numCache>
            </c:numRef>
          </c:val>
          <c:extLst>
            <c:ext xmlns:c16="http://schemas.microsoft.com/office/drawing/2014/chart" uri="{C3380CC4-5D6E-409C-BE32-E72D297353CC}">
              <c16:uniqueId val="{0000000E-F3B3-41B3-AFA3-3A643DB8EC93}"/>
            </c:ext>
          </c:extLst>
        </c:ser>
        <c:ser>
          <c:idx val="7"/>
          <c:order val="7"/>
          <c:tx>
            <c:strRef>
              <c:f>tlač!$AC$98</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tlač!$AD$98</c:f>
              <c:numCache>
                <c:formatCode>General</c:formatCode>
                <c:ptCount val="1"/>
                <c:pt idx="0">
                  <c:v>0</c:v>
                </c:pt>
              </c:numCache>
            </c:numRef>
          </c:val>
          <c:extLst>
            <c:ext xmlns:c16="http://schemas.microsoft.com/office/drawing/2014/chart" uri="{C3380CC4-5D6E-409C-BE32-E72D297353CC}">
              <c16:uniqueId val="{0000000F-F3B3-41B3-AFA3-3A643DB8EC93}"/>
            </c:ext>
          </c:extLst>
        </c:ser>
        <c:dLbls>
          <c:showLegendKey val="0"/>
          <c:showVal val="0"/>
          <c:showCatName val="0"/>
          <c:showSerName val="0"/>
          <c:showPercent val="0"/>
          <c:showBubbleSize val="0"/>
        </c:dLbls>
        <c:gapWidth val="150"/>
        <c:axId val="72467200"/>
        <c:axId val="72468736"/>
      </c:barChart>
      <c:catAx>
        <c:axId val="7246720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468736"/>
        <c:crosses val="autoZero"/>
        <c:auto val="1"/>
        <c:lblAlgn val="ctr"/>
        <c:lblOffset val="100"/>
        <c:tickLblSkip val="2"/>
        <c:tickMarkSkip val="1"/>
        <c:noMultiLvlLbl val="0"/>
      </c:catAx>
      <c:valAx>
        <c:axId val="724687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46720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sk-SK"/>
              <a:t>Záverečná správa</a:t>
            </a:r>
          </a:p>
        </c:rich>
      </c:tx>
      <c:layout>
        <c:manualLayout>
          <c:xMode val="edge"/>
          <c:yMode val="edge"/>
          <c:x val="0.21682887725158756"/>
          <c:y val="3.6923076923076927E-2"/>
        </c:manualLayout>
      </c:layout>
      <c:overlay val="0"/>
      <c:spPr>
        <a:noFill/>
        <a:ln w="25400">
          <a:noFill/>
        </a:ln>
      </c:spPr>
    </c:title>
    <c:autoTitleDeleted val="0"/>
    <c:plotArea>
      <c:layout>
        <c:manualLayout>
          <c:layoutTarget val="inner"/>
          <c:xMode val="edge"/>
          <c:yMode val="edge"/>
          <c:x val="9.2233155455405932E-2"/>
          <c:y val="0.20923108358035397"/>
          <c:w val="0.49352828796313714"/>
          <c:h val="0.58153933524539547"/>
        </c:manualLayout>
      </c:layout>
      <c:barChart>
        <c:barDir val="col"/>
        <c:grouping val="clustered"/>
        <c:varyColors val="0"/>
        <c:ser>
          <c:idx val="0"/>
          <c:order val="0"/>
          <c:tx>
            <c:strRef>
              <c:f>'Záverečná správa'!$B$4</c:f>
              <c:strCache>
                <c:ptCount val="1"/>
                <c:pt idx="0">
                  <c:v>lingvistický učebný štýl</c:v>
                </c:pt>
              </c:strCache>
            </c:strRef>
          </c:tx>
          <c:spPr>
            <a:solidFill>
              <a:srgbClr val="FF99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správa'!$C$4</c:f>
              <c:numCache>
                <c:formatCode>General</c:formatCode>
                <c:ptCount val="1"/>
                <c:pt idx="0">
                  <c:v>0</c:v>
                </c:pt>
              </c:numCache>
            </c:numRef>
          </c:val>
          <c:extLst>
            <c:ext xmlns:c16="http://schemas.microsoft.com/office/drawing/2014/chart" uri="{C3380CC4-5D6E-409C-BE32-E72D297353CC}">
              <c16:uniqueId val="{00000000-37A1-492F-84C1-02A4C6E56C3D}"/>
            </c:ext>
          </c:extLst>
        </c:ser>
        <c:ser>
          <c:idx val="1"/>
          <c:order val="1"/>
          <c:tx>
            <c:strRef>
              <c:f>'Záverečná správa'!$B$5</c:f>
              <c:strCache>
                <c:ptCount val="1"/>
                <c:pt idx="0">
                  <c:v>logicko-matematický učebný štýl</c:v>
                </c:pt>
              </c:strCache>
            </c:strRef>
          </c:tx>
          <c:spPr>
            <a:solidFill>
              <a:srgbClr val="FFCC99"/>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správa'!$C$5</c:f>
              <c:numCache>
                <c:formatCode>General</c:formatCode>
                <c:ptCount val="1"/>
                <c:pt idx="0">
                  <c:v>0</c:v>
                </c:pt>
              </c:numCache>
            </c:numRef>
          </c:val>
          <c:extLst>
            <c:ext xmlns:c16="http://schemas.microsoft.com/office/drawing/2014/chart" uri="{C3380CC4-5D6E-409C-BE32-E72D297353CC}">
              <c16:uniqueId val="{00000001-37A1-492F-84C1-02A4C6E56C3D}"/>
            </c:ext>
          </c:extLst>
        </c:ser>
        <c:ser>
          <c:idx val="2"/>
          <c:order val="2"/>
          <c:tx>
            <c:strRef>
              <c:f>'Záverečná správa'!$B$6</c:f>
              <c:strCache>
                <c:ptCount val="1"/>
                <c:pt idx="0">
                  <c:v>vizuálny učebný štýl</c:v>
                </c:pt>
              </c:strCache>
            </c:strRef>
          </c:tx>
          <c:spPr>
            <a:solidFill>
              <a:srgbClr val="FFFF99"/>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správa'!$C$6</c:f>
              <c:numCache>
                <c:formatCode>General</c:formatCode>
                <c:ptCount val="1"/>
                <c:pt idx="0">
                  <c:v>0</c:v>
                </c:pt>
              </c:numCache>
            </c:numRef>
          </c:val>
          <c:extLst>
            <c:ext xmlns:c16="http://schemas.microsoft.com/office/drawing/2014/chart" uri="{C3380CC4-5D6E-409C-BE32-E72D297353CC}">
              <c16:uniqueId val="{00000002-37A1-492F-84C1-02A4C6E56C3D}"/>
            </c:ext>
          </c:extLst>
        </c:ser>
        <c:ser>
          <c:idx val="3"/>
          <c:order val="3"/>
          <c:tx>
            <c:strRef>
              <c:f>'Záverečná správa'!$B$7</c:f>
              <c:strCache>
                <c:ptCount val="1"/>
                <c:pt idx="0">
                  <c:v>telesno-kinestetický učebný štýl</c:v>
                </c:pt>
              </c:strCache>
            </c:strRef>
          </c:tx>
          <c:spPr>
            <a:solidFill>
              <a:srgbClr val="CCFF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správa'!$C$7</c:f>
              <c:numCache>
                <c:formatCode>General</c:formatCode>
                <c:ptCount val="1"/>
                <c:pt idx="0">
                  <c:v>0</c:v>
                </c:pt>
              </c:numCache>
            </c:numRef>
          </c:val>
          <c:extLst>
            <c:ext xmlns:c16="http://schemas.microsoft.com/office/drawing/2014/chart" uri="{C3380CC4-5D6E-409C-BE32-E72D297353CC}">
              <c16:uniqueId val="{00000003-37A1-492F-84C1-02A4C6E56C3D}"/>
            </c:ext>
          </c:extLst>
        </c:ser>
        <c:ser>
          <c:idx val="4"/>
          <c:order val="4"/>
          <c:tx>
            <c:strRef>
              <c:f>'Záverečná správa'!$B$8</c:f>
              <c:strCache>
                <c:ptCount val="1"/>
                <c:pt idx="0">
                  <c:v>muzikálny učebný štýl</c:v>
                </c:pt>
              </c:strCache>
            </c:strRef>
          </c:tx>
          <c:spPr>
            <a:solidFill>
              <a:srgbClr val="CC99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správa'!$C$8</c:f>
              <c:numCache>
                <c:formatCode>General</c:formatCode>
                <c:ptCount val="1"/>
                <c:pt idx="0">
                  <c:v>0</c:v>
                </c:pt>
              </c:numCache>
            </c:numRef>
          </c:val>
          <c:extLst>
            <c:ext xmlns:c16="http://schemas.microsoft.com/office/drawing/2014/chart" uri="{C3380CC4-5D6E-409C-BE32-E72D297353CC}">
              <c16:uniqueId val="{00000004-37A1-492F-84C1-02A4C6E56C3D}"/>
            </c:ext>
          </c:extLst>
        </c:ser>
        <c:ser>
          <c:idx val="5"/>
          <c:order val="5"/>
          <c:tx>
            <c:strRef>
              <c:f>'Záverečná správa'!$B$9</c:f>
              <c:strCache>
                <c:ptCount val="1"/>
                <c:pt idx="0">
                  <c:v>interpersonálny učebný štýl</c:v>
                </c:pt>
              </c:strCache>
            </c:strRef>
          </c:tx>
          <c:spPr>
            <a:solidFill>
              <a:srgbClr val="FFFF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správa'!$C$9</c:f>
              <c:numCache>
                <c:formatCode>General</c:formatCode>
                <c:ptCount val="1"/>
                <c:pt idx="0">
                  <c:v>0</c:v>
                </c:pt>
              </c:numCache>
            </c:numRef>
          </c:val>
          <c:extLst>
            <c:ext xmlns:c16="http://schemas.microsoft.com/office/drawing/2014/chart" uri="{C3380CC4-5D6E-409C-BE32-E72D297353CC}">
              <c16:uniqueId val="{00000005-37A1-492F-84C1-02A4C6E56C3D}"/>
            </c:ext>
          </c:extLst>
        </c:ser>
        <c:ser>
          <c:idx val="6"/>
          <c:order val="6"/>
          <c:tx>
            <c:strRef>
              <c:f>'Záverečná správa'!$B$10</c:f>
              <c:strCache>
                <c:ptCount val="1"/>
                <c:pt idx="0">
                  <c:v>intrapersonálny učebný štýl</c:v>
                </c:pt>
              </c:strCache>
            </c:strRef>
          </c:tx>
          <c:spPr>
            <a:solidFill>
              <a:srgbClr val="C0C0C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správa'!$C$10</c:f>
              <c:numCache>
                <c:formatCode>General</c:formatCode>
                <c:ptCount val="1"/>
                <c:pt idx="0">
                  <c:v>0</c:v>
                </c:pt>
              </c:numCache>
            </c:numRef>
          </c:val>
          <c:extLst>
            <c:ext xmlns:c16="http://schemas.microsoft.com/office/drawing/2014/chart" uri="{C3380CC4-5D6E-409C-BE32-E72D297353CC}">
              <c16:uniqueId val="{00000006-37A1-492F-84C1-02A4C6E56C3D}"/>
            </c:ext>
          </c:extLst>
        </c:ser>
        <c:ser>
          <c:idx val="7"/>
          <c:order val="7"/>
          <c:tx>
            <c:strRef>
              <c:f>'Záverečná správa'!$B$11</c:f>
              <c:strCache>
                <c:ptCount val="1"/>
                <c:pt idx="0">
                  <c:v>prírodný učebný štýl</c:v>
                </c:pt>
              </c:strCache>
            </c:strRef>
          </c:tx>
          <c:spPr>
            <a:solidFill>
              <a:srgbClr val="99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'Záverečná správa'!$C$11</c:f>
              <c:numCache>
                <c:formatCode>General</c:formatCode>
                <c:ptCount val="1"/>
                <c:pt idx="0">
                  <c:v>0</c:v>
                </c:pt>
              </c:numCache>
            </c:numRef>
          </c:val>
          <c:extLst>
            <c:ext xmlns:c16="http://schemas.microsoft.com/office/drawing/2014/chart" uri="{C3380CC4-5D6E-409C-BE32-E72D297353CC}">
              <c16:uniqueId val="{00000007-37A1-492F-84C1-02A4C6E56C3D}"/>
            </c:ext>
          </c:extLst>
        </c:ser>
        <c:dLbls>
          <c:showLegendKey val="0"/>
          <c:showVal val="0"/>
          <c:showCatName val="0"/>
          <c:showSerName val="0"/>
          <c:showPercent val="0"/>
          <c:showBubbleSize val="0"/>
        </c:dLbls>
        <c:gapWidth val="150"/>
        <c:axId val="88621056"/>
        <c:axId val="88622976"/>
      </c:barChart>
      <c:catAx>
        <c:axId val="8862105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sk-SK"/>
                  <a:t>učebný štýl</a:t>
                </a:r>
              </a:p>
            </c:rich>
          </c:tx>
          <c:layout>
            <c:manualLayout>
              <c:xMode val="edge"/>
              <c:yMode val="edge"/>
              <c:x val="0.27831753088280231"/>
              <c:y val="0.80923206137694326"/>
            </c:manualLayout>
          </c:layout>
          <c:overlay val="0"/>
          <c:spPr>
            <a:gradFill rotWithShape="0">
              <a:gsLst>
                <a:gs pos="0">
                  <a:srgbClr val="99CC00"/>
                </a:gs>
                <a:gs pos="50000">
                  <a:srgbClr val="CCFFCC"/>
                </a:gs>
                <a:gs pos="100000">
                  <a:srgbClr val="99CC00"/>
                </a:gs>
              </a:gsLst>
              <a:lin ang="18900000" scaled="1"/>
            </a:grad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k-SK"/>
          </a:p>
        </c:txPr>
        <c:crossAx val="88622976"/>
        <c:crosses val="autoZero"/>
        <c:auto val="1"/>
        <c:lblAlgn val="ctr"/>
        <c:lblOffset val="100"/>
        <c:tickLblSkip val="1"/>
        <c:tickMarkSkip val="1"/>
        <c:noMultiLvlLbl val="0"/>
      </c:catAx>
      <c:valAx>
        <c:axId val="88622976"/>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sk-SK"/>
                  <a:t>počet žiakov</a:t>
                </a:r>
              </a:p>
            </c:rich>
          </c:tx>
          <c:layout>
            <c:manualLayout>
              <c:xMode val="edge"/>
              <c:yMode val="edge"/>
              <c:x val="1.5765780473613048E-2"/>
              <c:y val="0.37230833838077931"/>
            </c:manualLayout>
          </c:layout>
          <c:overlay val="0"/>
          <c:spPr>
            <a:gradFill rotWithShape="0">
              <a:gsLst>
                <a:gs pos="0">
                  <a:srgbClr val="99CC00"/>
                </a:gs>
                <a:gs pos="50000">
                  <a:srgbClr val="CCFFCC"/>
                </a:gs>
                <a:gs pos="100000">
                  <a:srgbClr val="99CC00"/>
                </a:gs>
              </a:gsLst>
              <a:lin ang="18900000" scaled="1"/>
            </a:grad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k-SK"/>
          </a:p>
        </c:txPr>
        <c:crossAx val="88621056"/>
        <c:crosses val="autoZero"/>
        <c:crossBetween val="between"/>
      </c:valAx>
      <c:spPr>
        <a:solidFill>
          <a:srgbClr val="FFFFFF"/>
        </a:solidFill>
        <a:ln w="12700">
          <a:solidFill>
            <a:srgbClr val="FFFFFF"/>
          </a:solidFill>
          <a:prstDash val="solid"/>
        </a:ln>
      </c:spPr>
    </c:plotArea>
    <c:legend>
      <c:legendPos val="r"/>
      <c:layout>
        <c:manualLayout>
          <c:xMode val="edge"/>
          <c:yMode val="edge"/>
          <c:x val="0.62783274100306841"/>
          <c:y val="4.6153846153846156E-2"/>
          <c:w val="0.35760572990577133"/>
          <c:h val="0.913847445992327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sk-SK"/>
        </a:p>
      </c:txPr>
    </c:legend>
    <c:plotVisOnly val="1"/>
    <c:dispBlanksAs val="gap"/>
    <c:showDLblsOverMax val="0"/>
  </c:chart>
  <c:spPr>
    <a:gradFill rotWithShape="0">
      <a:gsLst>
        <a:gs pos="0">
          <a:srgbClr val="339966"/>
        </a:gs>
        <a:gs pos="50000">
          <a:srgbClr val="99CC00"/>
        </a:gs>
        <a:gs pos="100000">
          <a:srgbClr val="339966"/>
        </a:gs>
      </a:gsLst>
      <a:lin ang="189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paperSize="9"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tlač!$AC$104</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A43F-428E-8213-DC388336BD01}"/>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A43F-428E-8213-DC388336BD01}"/>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A43F-428E-8213-DC388336BD01}"/>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A43F-428E-8213-DC388336BD01}"/>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A43F-428E-8213-DC388336BD01}"/>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A43F-428E-8213-DC388336BD0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A43F-428E-8213-DC388336BD01}"/>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tlač!$AD$104</c:f>
              <c:numCache>
                <c:formatCode>General</c:formatCode>
                <c:ptCount val="1"/>
                <c:pt idx="0">
                  <c:v>0</c:v>
                </c:pt>
              </c:numCache>
            </c:numRef>
          </c:val>
          <c:extLst>
            <c:ext xmlns:c16="http://schemas.microsoft.com/office/drawing/2014/chart" uri="{C3380CC4-5D6E-409C-BE32-E72D297353CC}">
              <c16:uniqueId val="{00000007-A43F-428E-8213-DC388336BD01}"/>
            </c:ext>
          </c:extLst>
        </c:ser>
        <c:ser>
          <c:idx val="0"/>
          <c:order val="1"/>
          <c:tx>
            <c:strRef>
              <c:f>tlač!$AC$105</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A43F-428E-8213-DC388336BD01}"/>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tlač!$AD$105</c:f>
              <c:numCache>
                <c:formatCode>General</c:formatCode>
                <c:ptCount val="1"/>
                <c:pt idx="0">
                  <c:v>0</c:v>
                </c:pt>
              </c:numCache>
            </c:numRef>
          </c:val>
          <c:extLst>
            <c:ext xmlns:c16="http://schemas.microsoft.com/office/drawing/2014/chart" uri="{C3380CC4-5D6E-409C-BE32-E72D297353CC}">
              <c16:uniqueId val="{00000009-A43F-428E-8213-DC388336BD01}"/>
            </c:ext>
          </c:extLst>
        </c:ser>
        <c:ser>
          <c:idx val="2"/>
          <c:order val="2"/>
          <c:tx>
            <c:strRef>
              <c:f>tlač!$AC$106</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tlač!$AD$106</c:f>
              <c:numCache>
                <c:formatCode>General</c:formatCode>
                <c:ptCount val="1"/>
                <c:pt idx="0">
                  <c:v>0</c:v>
                </c:pt>
              </c:numCache>
            </c:numRef>
          </c:val>
          <c:extLst>
            <c:ext xmlns:c16="http://schemas.microsoft.com/office/drawing/2014/chart" uri="{C3380CC4-5D6E-409C-BE32-E72D297353CC}">
              <c16:uniqueId val="{0000000A-A43F-428E-8213-DC388336BD01}"/>
            </c:ext>
          </c:extLst>
        </c:ser>
        <c:ser>
          <c:idx val="3"/>
          <c:order val="3"/>
          <c:tx>
            <c:strRef>
              <c:f>tlač!$AC$107</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tlač!$AD$107</c:f>
              <c:numCache>
                <c:formatCode>General</c:formatCode>
                <c:ptCount val="1"/>
                <c:pt idx="0">
                  <c:v>0</c:v>
                </c:pt>
              </c:numCache>
            </c:numRef>
          </c:val>
          <c:extLst>
            <c:ext xmlns:c16="http://schemas.microsoft.com/office/drawing/2014/chart" uri="{C3380CC4-5D6E-409C-BE32-E72D297353CC}">
              <c16:uniqueId val="{0000000B-A43F-428E-8213-DC388336BD01}"/>
            </c:ext>
          </c:extLst>
        </c:ser>
        <c:ser>
          <c:idx val="4"/>
          <c:order val="4"/>
          <c:tx>
            <c:strRef>
              <c:f>tlač!$AC$108</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tlač!$AD$108</c:f>
              <c:numCache>
                <c:formatCode>General</c:formatCode>
                <c:ptCount val="1"/>
                <c:pt idx="0">
                  <c:v>0</c:v>
                </c:pt>
              </c:numCache>
            </c:numRef>
          </c:val>
          <c:extLst>
            <c:ext xmlns:c16="http://schemas.microsoft.com/office/drawing/2014/chart" uri="{C3380CC4-5D6E-409C-BE32-E72D297353CC}">
              <c16:uniqueId val="{0000000C-A43F-428E-8213-DC388336BD01}"/>
            </c:ext>
          </c:extLst>
        </c:ser>
        <c:ser>
          <c:idx val="5"/>
          <c:order val="5"/>
          <c:tx>
            <c:strRef>
              <c:f>tlač!$AC$109</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tlač!$AD$109</c:f>
              <c:numCache>
                <c:formatCode>General</c:formatCode>
                <c:ptCount val="1"/>
                <c:pt idx="0">
                  <c:v>0</c:v>
                </c:pt>
              </c:numCache>
            </c:numRef>
          </c:val>
          <c:extLst>
            <c:ext xmlns:c16="http://schemas.microsoft.com/office/drawing/2014/chart" uri="{C3380CC4-5D6E-409C-BE32-E72D297353CC}">
              <c16:uniqueId val="{0000000D-A43F-428E-8213-DC388336BD01}"/>
            </c:ext>
          </c:extLst>
        </c:ser>
        <c:ser>
          <c:idx val="6"/>
          <c:order val="6"/>
          <c:tx>
            <c:strRef>
              <c:f>tlač!$AC$110</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tlač!$AD$110</c:f>
              <c:numCache>
                <c:formatCode>General</c:formatCode>
                <c:ptCount val="1"/>
                <c:pt idx="0">
                  <c:v>0</c:v>
                </c:pt>
              </c:numCache>
            </c:numRef>
          </c:val>
          <c:extLst>
            <c:ext xmlns:c16="http://schemas.microsoft.com/office/drawing/2014/chart" uri="{C3380CC4-5D6E-409C-BE32-E72D297353CC}">
              <c16:uniqueId val="{0000000E-A43F-428E-8213-DC388336BD01}"/>
            </c:ext>
          </c:extLst>
        </c:ser>
        <c:ser>
          <c:idx val="7"/>
          <c:order val="7"/>
          <c:tx>
            <c:strRef>
              <c:f>tlač!$AC$111</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tlač!$AD$111</c:f>
              <c:numCache>
                <c:formatCode>General</c:formatCode>
                <c:ptCount val="1"/>
                <c:pt idx="0">
                  <c:v>0</c:v>
                </c:pt>
              </c:numCache>
            </c:numRef>
          </c:val>
          <c:extLst>
            <c:ext xmlns:c16="http://schemas.microsoft.com/office/drawing/2014/chart" uri="{C3380CC4-5D6E-409C-BE32-E72D297353CC}">
              <c16:uniqueId val="{0000000F-A43F-428E-8213-DC388336BD01}"/>
            </c:ext>
          </c:extLst>
        </c:ser>
        <c:dLbls>
          <c:showLegendKey val="0"/>
          <c:showVal val="0"/>
          <c:showCatName val="0"/>
          <c:showSerName val="0"/>
          <c:showPercent val="0"/>
          <c:showBubbleSize val="0"/>
        </c:dLbls>
        <c:gapWidth val="150"/>
        <c:axId val="72562560"/>
        <c:axId val="72564096"/>
      </c:barChart>
      <c:catAx>
        <c:axId val="7256256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564096"/>
        <c:crosses val="autoZero"/>
        <c:auto val="1"/>
        <c:lblAlgn val="ctr"/>
        <c:lblOffset val="100"/>
        <c:tickLblSkip val="2"/>
        <c:tickMarkSkip val="1"/>
        <c:noMultiLvlLbl val="0"/>
      </c:catAx>
      <c:valAx>
        <c:axId val="72564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56256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067673972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tlač!$AQ$2</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252E-4B21-B13C-2AC18CA94D71}"/>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252E-4B21-B13C-2AC18CA94D71}"/>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252E-4B21-B13C-2AC18CA94D71}"/>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252E-4B21-B13C-2AC18CA94D71}"/>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252E-4B21-B13C-2AC18CA94D71}"/>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252E-4B21-B13C-2AC18CA94D7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252E-4B21-B13C-2AC18CA94D71}"/>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c:f>
              <c:numCache>
                <c:formatCode>General</c:formatCode>
                <c:ptCount val="1"/>
                <c:pt idx="0">
                  <c:v>0</c:v>
                </c:pt>
              </c:numCache>
            </c:numRef>
          </c:val>
          <c:extLst>
            <c:ext xmlns:c16="http://schemas.microsoft.com/office/drawing/2014/chart" uri="{C3380CC4-5D6E-409C-BE32-E72D297353CC}">
              <c16:uniqueId val="{00000007-252E-4B21-B13C-2AC18CA94D71}"/>
            </c:ext>
          </c:extLst>
        </c:ser>
        <c:ser>
          <c:idx val="0"/>
          <c:order val="1"/>
          <c:tx>
            <c:strRef>
              <c:f>tlač!$AQ$3</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252E-4B21-B13C-2AC18CA94D71}"/>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c:f>
              <c:numCache>
                <c:formatCode>General</c:formatCode>
                <c:ptCount val="1"/>
                <c:pt idx="0">
                  <c:v>0</c:v>
                </c:pt>
              </c:numCache>
            </c:numRef>
          </c:val>
          <c:extLst>
            <c:ext xmlns:c16="http://schemas.microsoft.com/office/drawing/2014/chart" uri="{C3380CC4-5D6E-409C-BE32-E72D297353CC}">
              <c16:uniqueId val="{00000009-252E-4B21-B13C-2AC18CA94D71}"/>
            </c:ext>
          </c:extLst>
        </c:ser>
        <c:ser>
          <c:idx val="2"/>
          <c:order val="2"/>
          <c:tx>
            <c:strRef>
              <c:f>tlač!$AQ$4</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tlač!$AR$4</c:f>
              <c:numCache>
                <c:formatCode>General</c:formatCode>
                <c:ptCount val="1"/>
                <c:pt idx="0">
                  <c:v>0</c:v>
                </c:pt>
              </c:numCache>
            </c:numRef>
          </c:val>
          <c:extLst>
            <c:ext xmlns:c16="http://schemas.microsoft.com/office/drawing/2014/chart" uri="{C3380CC4-5D6E-409C-BE32-E72D297353CC}">
              <c16:uniqueId val="{0000000A-252E-4B21-B13C-2AC18CA94D71}"/>
            </c:ext>
          </c:extLst>
        </c:ser>
        <c:ser>
          <c:idx val="3"/>
          <c:order val="3"/>
          <c:tx>
            <c:strRef>
              <c:f>tlač!$AQ$5</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tlač!$AR$5</c:f>
              <c:numCache>
                <c:formatCode>General</c:formatCode>
                <c:ptCount val="1"/>
                <c:pt idx="0">
                  <c:v>0</c:v>
                </c:pt>
              </c:numCache>
            </c:numRef>
          </c:val>
          <c:extLst>
            <c:ext xmlns:c16="http://schemas.microsoft.com/office/drawing/2014/chart" uri="{C3380CC4-5D6E-409C-BE32-E72D297353CC}">
              <c16:uniqueId val="{0000000B-252E-4B21-B13C-2AC18CA94D71}"/>
            </c:ext>
          </c:extLst>
        </c:ser>
        <c:ser>
          <c:idx val="4"/>
          <c:order val="4"/>
          <c:tx>
            <c:strRef>
              <c:f>tlač!$AQ$6</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tlač!$AR$6</c:f>
              <c:numCache>
                <c:formatCode>General</c:formatCode>
                <c:ptCount val="1"/>
                <c:pt idx="0">
                  <c:v>0</c:v>
                </c:pt>
              </c:numCache>
            </c:numRef>
          </c:val>
          <c:extLst>
            <c:ext xmlns:c16="http://schemas.microsoft.com/office/drawing/2014/chart" uri="{C3380CC4-5D6E-409C-BE32-E72D297353CC}">
              <c16:uniqueId val="{0000000C-252E-4B21-B13C-2AC18CA94D71}"/>
            </c:ext>
          </c:extLst>
        </c:ser>
        <c:ser>
          <c:idx val="5"/>
          <c:order val="5"/>
          <c:tx>
            <c:strRef>
              <c:f>tlač!$AQ$7</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tlač!$AR$7</c:f>
              <c:numCache>
                <c:formatCode>General</c:formatCode>
                <c:ptCount val="1"/>
                <c:pt idx="0">
                  <c:v>0</c:v>
                </c:pt>
              </c:numCache>
            </c:numRef>
          </c:val>
          <c:extLst>
            <c:ext xmlns:c16="http://schemas.microsoft.com/office/drawing/2014/chart" uri="{C3380CC4-5D6E-409C-BE32-E72D297353CC}">
              <c16:uniqueId val="{0000000D-252E-4B21-B13C-2AC18CA94D71}"/>
            </c:ext>
          </c:extLst>
        </c:ser>
        <c:ser>
          <c:idx val="6"/>
          <c:order val="6"/>
          <c:tx>
            <c:strRef>
              <c:f>tlač!$AQ$8</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tlač!$AR$8</c:f>
              <c:numCache>
                <c:formatCode>General</c:formatCode>
                <c:ptCount val="1"/>
                <c:pt idx="0">
                  <c:v>0</c:v>
                </c:pt>
              </c:numCache>
            </c:numRef>
          </c:val>
          <c:extLst>
            <c:ext xmlns:c16="http://schemas.microsoft.com/office/drawing/2014/chart" uri="{C3380CC4-5D6E-409C-BE32-E72D297353CC}">
              <c16:uniqueId val="{0000000E-252E-4B21-B13C-2AC18CA94D71}"/>
            </c:ext>
          </c:extLst>
        </c:ser>
        <c:ser>
          <c:idx val="7"/>
          <c:order val="7"/>
          <c:tx>
            <c:strRef>
              <c:f>tlač!$AQ$9</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tlač!$AR$9</c:f>
              <c:numCache>
                <c:formatCode>General</c:formatCode>
                <c:ptCount val="1"/>
                <c:pt idx="0">
                  <c:v>0</c:v>
                </c:pt>
              </c:numCache>
            </c:numRef>
          </c:val>
          <c:extLst>
            <c:ext xmlns:c16="http://schemas.microsoft.com/office/drawing/2014/chart" uri="{C3380CC4-5D6E-409C-BE32-E72D297353CC}">
              <c16:uniqueId val="{0000000F-252E-4B21-B13C-2AC18CA94D71}"/>
            </c:ext>
          </c:extLst>
        </c:ser>
        <c:dLbls>
          <c:showLegendKey val="0"/>
          <c:showVal val="0"/>
          <c:showCatName val="0"/>
          <c:showSerName val="0"/>
          <c:showPercent val="0"/>
          <c:showBubbleSize val="0"/>
        </c:dLbls>
        <c:gapWidth val="150"/>
        <c:axId val="72641536"/>
        <c:axId val="72651520"/>
      </c:barChart>
      <c:catAx>
        <c:axId val="7264153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651520"/>
        <c:crosses val="autoZero"/>
        <c:auto val="1"/>
        <c:lblAlgn val="ctr"/>
        <c:lblOffset val="100"/>
        <c:tickLblSkip val="2"/>
        <c:tickMarkSkip val="1"/>
        <c:noMultiLvlLbl val="0"/>
      </c:catAx>
      <c:valAx>
        <c:axId val="72651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64153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5151450661"/>
          <c:w val="0.52488709181622573"/>
          <c:h val="0.73837497339859537"/>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tlač!$AQ$15</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6CA7-4AA0-939F-0F8976CA2907}"/>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6CA7-4AA0-939F-0F8976CA2907}"/>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6CA7-4AA0-939F-0F8976CA2907}"/>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6CA7-4AA0-939F-0F8976CA2907}"/>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6CA7-4AA0-939F-0F8976CA2907}"/>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6CA7-4AA0-939F-0F8976CA2907}"/>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6CA7-4AA0-939F-0F8976CA2907}"/>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tlač!$AR$15</c:f>
              <c:numCache>
                <c:formatCode>General</c:formatCode>
                <c:ptCount val="1"/>
                <c:pt idx="0">
                  <c:v>0</c:v>
                </c:pt>
              </c:numCache>
            </c:numRef>
          </c:val>
          <c:extLst>
            <c:ext xmlns:c16="http://schemas.microsoft.com/office/drawing/2014/chart" uri="{C3380CC4-5D6E-409C-BE32-E72D297353CC}">
              <c16:uniqueId val="{00000007-6CA7-4AA0-939F-0F8976CA2907}"/>
            </c:ext>
          </c:extLst>
        </c:ser>
        <c:ser>
          <c:idx val="0"/>
          <c:order val="1"/>
          <c:tx>
            <c:strRef>
              <c:f>tlač!$AQ$16</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6CA7-4AA0-939F-0F8976CA2907}"/>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tlač!$AR$16</c:f>
              <c:numCache>
                <c:formatCode>General</c:formatCode>
                <c:ptCount val="1"/>
                <c:pt idx="0">
                  <c:v>0</c:v>
                </c:pt>
              </c:numCache>
            </c:numRef>
          </c:val>
          <c:extLst>
            <c:ext xmlns:c16="http://schemas.microsoft.com/office/drawing/2014/chart" uri="{C3380CC4-5D6E-409C-BE32-E72D297353CC}">
              <c16:uniqueId val="{00000009-6CA7-4AA0-939F-0F8976CA2907}"/>
            </c:ext>
          </c:extLst>
        </c:ser>
        <c:ser>
          <c:idx val="2"/>
          <c:order val="2"/>
          <c:tx>
            <c:strRef>
              <c:f>tlač!$AQ$17</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tlač!$AR$17</c:f>
              <c:numCache>
                <c:formatCode>General</c:formatCode>
                <c:ptCount val="1"/>
                <c:pt idx="0">
                  <c:v>0</c:v>
                </c:pt>
              </c:numCache>
            </c:numRef>
          </c:val>
          <c:extLst>
            <c:ext xmlns:c16="http://schemas.microsoft.com/office/drawing/2014/chart" uri="{C3380CC4-5D6E-409C-BE32-E72D297353CC}">
              <c16:uniqueId val="{0000000A-6CA7-4AA0-939F-0F8976CA2907}"/>
            </c:ext>
          </c:extLst>
        </c:ser>
        <c:ser>
          <c:idx val="3"/>
          <c:order val="3"/>
          <c:tx>
            <c:strRef>
              <c:f>tlač!$AQ$18</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tlač!$AR$18</c:f>
              <c:numCache>
                <c:formatCode>General</c:formatCode>
                <c:ptCount val="1"/>
                <c:pt idx="0">
                  <c:v>0</c:v>
                </c:pt>
              </c:numCache>
            </c:numRef>
          </c:val>
          <c:extLst>
            <c:ext xmlns:c16="http://schemas.microsoft.com/office/drawing/2014/chart" uri="{C3380CC4-5D6E-409C-BE32-E72D297353CC}">
              <c16:uniqueId val="{0000000B-6CA7-4AA0-939F-0F8976CA2907}"/>
            </c:ext>
          </c:extLst>
        </c:ser>
        <c:ser>
          <c:idx val="4"/>
          <c:order val="4"/>
          <c:tx>
            <c:strRef>
              <c:f>tlač!$AQ$19</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tlač!$AR$19</c:f>
              <c:numCache>
                <c:formatCode>General</c:formatCode>
                <c:ptCount val="1"/>
                <c:pt idx="0">
                  <c:v>0</c:v>
                </c:pt>
              </c:numCache>
            </c:numRef>
          </c:val>
          <c:extLst>
            <c:ext xmlns:c16="http://schemas.microsoft.com/office/drawing/2014/chart" uri="{C3380CC4-5D6E-409C-BE32-E72D297353CC}">
              <c16:uniqueId val="{0000000C-6CA7-4AA0-939F-0F8976CA2907}"/>
            </c:ext>
          </c:extLst>
        </c:ser>
        <c:ser>
          <c:idx val="5"/>
          <c:order val="5"/>
          <c:tx>
            <c:strRef>
              <c:f>tlač!$AQ$20</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tlač!$AR$20</c:f>
              <c:numCache>
                <c:formatCode>General</c:formatCode>
                <c:ptCount val="1"/>
                <c:pt idx="0">
                  <c:v>0</c:v>
                </c:pt>
              </c:numCache>
            </c:numRef>
          </c:val>
          <c:extLst>
            <c:ext xmlns:c16="http://schemas.microsoft.com/office/drawing/2014/chart" uri="{C3380CC4-5D6E-409C-BE32-E72D297353CC}">
              <c16:uniqueId val="{0000000D-6CA7-4AA0-939F-0F8976CA2907}"/>
            </c:ext>
          </c:extLst>
        </c:ser>
        <c:ser>
          <c:idx val="6"/>
          <c:order val="6"/>
          <c:tx>
            <c:strRef>
              <c:f>tlač!$AQ$21</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tlač!$AR$21</c:f>
              <c:numCache>
                <c:formatCode>General</c:formatCode>
                <c:ptCount val="1"/>
                <c:pt idx="0">
                  <c:v>0</c:v>
                </c:pt>
              </c:numCache>
            </c:numRef>
          </c:val>
          <c:extLst>
            <c:ext xmlns:c16="http://schemas.microsoft.com/office/drawing/2014/chart" uri="{C3380CC4-5D6E-409C-BE32-E72D297353CC}">
              <c16:uniqueId val="{0000000E-6CA7-4AA0-939F-0F8976CA2907}"/>
            </c:ext>
          </c:extLst>
        </c:ser>
        <c:ser>
          <c:idx val="7"/>
          <c:order val="7"/>
          <c:tx>
            <c:strRef>
              <c:f>tlač!$AQ$22</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tlač!$AR$22</c:f>
              <c:numCache>
                <c:formatCode>General</c:formatCode>
                <c:ptCount val="1"/>
                <c:pt idx="0">
                  <c:v>0</c:v>
                </c:pt>
              </c:numCache>
            </c:numRef>
          </c:val>
          <c:extLst>
            <c:ext xmlns:c16="http://schemas.microsoft.com/office/drawing/2014/chart" uri="{C3380CC4-5D6E-409C-BE32-E72D297353CC}">
              <c16:uniqueId val="{0000000F-6CA7-4AA0-939F-0F8976CA2907}"/>
            </c:ext>
          </c:extLst>
        </c:ser>
        <c:dLbls>
          <c:showLegendKey val="0"/>
          <c:showVal val="0"/>
          <c:showCatName val="0"/>
          <c:showSerName val="0"/>
          <c:showPercent val="0"/>
          <c:showBubbleSize val="0"/>
        </c:dLbls>
        <c:gapWidth val="150"/>
        <c:axId val="72774016"/>
        <c:axId val="72775552"/>
      </c:barChart>
      <c:catAx>
        <c:axId val="7277401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775552"/>
        <c:crosses val="autoZero"/>
        <c:auto val="1"/>
        <c:lblAlgn val="ctr"/>
        <c:lblOffset val="100"/>
        <c:tickLblSkip val="2"/>
        <c:tickMarkSkip val="1"/>
        <c:noMultiLvlLbl val="0"/>
      </c:catAx>
      <c:valAx>
        <c:axId val="727755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77401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tlač!$AQ$28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A37F-4C6B-890B-2C4965D5568F}"/>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A37F-4C6B-890B-2C4965D5568F}"/>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A37F-4C6B-890B-2C4965D5568F}"/>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A37F-4C6B-890B-2C4965D5568F}"/>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A37F-4C6B-890B-2C4965D5568F}"/>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A37F-4C6B-890B-2C4965D5568F}"/>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A37F-4C6B-890B-2C4965D5568F}"/>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tlač!$AR$28</c:f>
              <c:numCache>
                <c:formatCode>General</c:formatCode>
                <c:ptCount val="1"/>
                <c:pt idx="0">
                  <c:v>0</c:v>
                </c:pt>
              </c:numCache>
            </c:numRef>
          </c:val>
          <c:extLst>
            <c:ext xmlns:c16="http://schemas.microsoft.com/office/drawing/2014/chart" uri="{C3380CC4-5D6E-409C-BE32-E72D297353CC}">
              <c16:uniqueId val="{00000007-A37F-4C6B-890B-2C4965D5568F}"/>
            </c:ext>
          </c:extLst>
        </c:ser>
        <c:ser>
          <c:idx val="0"/>
          <c:order val="1"/>
          <c:tx>
            <c:strRef>
              <c:f>tlač!$AQ$29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A37F-4C6B-890B-2C4965D5568F}"/>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tlač!$AR$29</c:f>
              <c:numCache>
                <c:formatCode>General</c:formatCode>
                <c:ptCount val="1"/>
                <c:pt idx="0">
                  <c:v>0</c:v>
                </c:pt>
              </c:numCache>
            </c:numRef>
          </c:val>
          <c:extLst>
            <c:ext xmlns:c16="http://schemas.microsoft.com/office/drawing/2014/chart" uri="{C3380CC4-5D6E-409C-BE32-E72D297353CC}">
              <c16:uniqueId val="{00000009-A37F-4C6B-890B-2C4965D5568F}"/>
            </c:ext>
          </c:extLst>
        </c:ser>
        <c:ser>
          <c:idx val="2"/>
          <c:order val="2"/>
          <c:tx>
            <c:strRef>
              <c:f>tlač!$AQ$30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tlač!$AR$30</c:f>
              <c:numCache>
                <c:formatCode>General</c:formatCode>
                <c:ptCount val="1"/>
                <c:pt idx="0">
                  <c:v>0</c:v>
                </c:pt>
              </c:numCache>
            </c:numRef>
          </c:val>
          <c:extLst>
            <c:ext xmlns:c16="http://schemas.microsoft.com/office/drawing/2014/chart" uri="{C3380CC4-5D6E-409C-BE32-E72D297353CC}">
              <c16:uniqueId val="{0000000A-A37F-4C6B-890B-2C4965D5568F}"/>
            </c:ext>
          </c:extLst>
        </c:ser>
        <c:ser>
          <c:idx val="3"/>
          <c:order val="3"/>
          <c:tx>
            <c:strRef>
              <c:f>tlač!$AQ$31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tlač!$AR$31</c:f>
              <c:numCache>
                <c:formatCode>General</c:formatCode>
                <c:ptCount val="1"/>
                <c:pt idx="0">
                  <c:v>0</c:v>
                </c:pt>
              </c:numCache>
            </c:numRef>
          </c:val>
          <c:extLst>
            <c:ext xmlns:c16="http://schemas.microsoft.com/office/drawing/2014/chart" uri="{C3380CC4-5D6E-409C-BE32-E72D297353CC}">
              <c16:uniqueId val="{0000000B-A37F-4C6B-890B-2C4965D5568F}"/>
            </c:ext>
          </c:extLst>
        </c:ser>
        <c:ser>
          <c:idx val="4"/>
          <c:order val="4"/>
          <c:tx>
            <c:strRef>
              <c:f>tlač!$AQ$32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tlač!$AR$32</c:f>
              <c:numCache>
                <c:formatCode>General</c:formatCode>
                <c:ptCount val="1"/>
                <c:pt idx="0">
                  <c:v>0</c:v>
                </c:pt>
              </c:numCache>
            </c:numRef>
          </c:val>
          <c:extLst>
            <c:ext xmlns:c16="http://schemas.microsoft.com/office/drawing/2014/chart" uri="{C3380CC4-5D6E-409C-BE32-E72D297353CC}">
              <c16:uniqueId val="{0000000C-A37F-4C6B-890B-2C4965D5568F}"/>
            </c:ext>
          </c:extLst>
        </c:ser>
        <c:ser>
          <c:idx val="5"/>
          <c:order val="5"/>
          <c:tx>
            <c:strRef>
              <c:f>tlač!$AQ$33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tlač!$AR$33</c:f>
              <c:numCache>
                <c:formatCode>General</c:formatCode>
                <c:ptCount val="1"/>
                <c:pt idx="0">
                  <c:v>0</c:v>
                </c:pt>
              </c:numCache>
            </c:numRef>
          </c:val>
          <c:extLst>
            <c:ext xmlns:c16="http://schemas.microsoft.com/office/drawing/2014/chart" uri="{C3380CC4-5D6E-409C-BE32-E72D297353CC}">
              <c16:uniqueId val="{0000000D-A37F-4C6B-890B-2C4965D5568F}"/>
            </c:ext>
          </c:extLst>
        </c:ser>
        <c:ser>
          <c:idx val="6"/>
          <c:order val="6"/>
          <c:tx>
            <c:strRef>
              <c:f>tlač!$AQ$34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tlač!$AR$34</c:f>
              <c:numCache>
                <c:formatCode>General</c:formatCode>
                <c:ptCount val="1"/>
                <c:pt idx="0">
                  <c:v>0</c:v>
                </c:pt>
              </c:numCache>
            </c:numRef>
          </c:val>
          <c:extLst>
            <c:ext xmlns:c16="http://schemas.microsoft.com/office/drawing/2014/chart" uri="{C3380CC4-5D6E-409C-BE32-E72D297353CC}">
              <c16:uniqueId val="{0000000E-A37F-4C6B-890B-2C4965D5568F}"/>
            </c:ext>
          </c:extLst>
        </c:ser>
        <c:ser>
          <c:idx val="7"/>
          <c:order val="7"/>
          <c:tx>
            <c:strRef>
              <c:f>tlač!$AQ$35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tlač!$AR$35</c:f>
              <c:numCache>
                <c:formatCode>General</c:formatCode>
                <c:ptCount val="1"/>
                <c:pt idx="0">
                  <c:v>0</c:v>
                </c:pt>
              </c:numCache>
            </c:numRef>
          </c:val>
          <c:extLst>
            <c:ext xmlns:c16="http://schemas.microsoft.com/office/drawing/2014/chart" uri="{C3380CC4-5D6E-409C-BE32-E72D297353CC}">
              <c16:uniqueId val="{0000000F-A37F-4C6B-890B-2C4965D5568F}"/>
            </c:ext>
          </c:extLst>
        </c:ser>
        <c:dLbls>
          <c:showLegendKey val="0"/>
          <c:showVal val="0"/>
          <c:showCatName val="0"/>
          <c:showSerName val="0"/>
          <c:showPercent val="0"/>
          <c:showBubbleSize val="0"/>
        </c:dLbls>
        <c:gapWidth val="150"/>
        <c:axId val="72930816"/>
        <c:axId val="72932352"/>
      </c:barChart>
      <c:catAx>
        <c:axId val="7293081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72932352"/>
        <c:crosses val="autoZero"/>
        <c:auto val="1"/>
        <c:lblAlgn val="ctr"/>
        <c:lblOffset val="100"/>
        <c:tickLblSkip val="2"/>
        <c:tickMarkSkip val="1"/>
        <c:noMultiLvlLbl val="0"/>
      </c:catAx>
      <c:valAx>
        <c:axId val="72932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7293081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067673972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tlač!$A$2</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6EAD-4C24-9993-D3E51FB50B0A}"/>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6EAD-4C24-9993-D3E51FB50B0A}"/>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6EAD-4C24-9993-D3E51FB50B0A}"/>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6EAD-4C24-9993-D3E51FB50B0A}"/>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6EAD-4C24-9993-D3E51FB50B0A}"/>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6EAD-4C24-9993-D3E51FB50B0A}"/>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6EAD-4C24-9993-D3E51FB50B0A}"/>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c:f>
              <c:numCache>
                <c:formatCode>General</c:formatCode>
                <c:ptCount val="1"/>
                <c:pt idx="0">
                  <c:v>0</c:v>
                </c:pt>
              </c:numCache>
            </c:numRef>
          </c:val>
          <c:extLst>
            <c:ext xmlns:c16="http://schemas.microsoft.com/office/drawing/2014/chart" uri="{C3380CC4-5D6E-409C-BE32-E72D297353CC}">
              <c16:uniqueId val="{00000007-6EAD-4C24-9993-D3E51FB50B0A}"/>
            </c:ext>
          </c:extLst>
        </c:ser>
        <c:ser>
          <c:idx val="0"/>
          <c:order val="1"/>
          <c:tx>
            <c:strRef>
              <c:f>tlač!$A$3</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6EAD-4C24-9993-D3E51FB50B0A}"/>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c:f>
              <c:numCache>
                <c:formatCode>General</c:formatCode>
                <c:ptCount val="1"/>
                <c:pt idx="0">
                  <c:v>0</c:v>
                </c:pt>
              </c:numCache>
            </c:numRef>
          </c:val>
          <c:extLst>
            <c:ext xmlns:c16="http://schemas.microsoft.com/office/drawing/2014/chart" uri="{C3380CC4-5D6E-409C-BE32-E72D297353CC}">
              <c16:uniqueId val="{00000009-6EAD-4C24-9993-D3E51FB50B0A}"/>
            </c:ext>
          </c:extLst>
        </c:ser>
        <c:ser>
          <c:idx val="2"/>
          <c:order val="2"/>
          <c:tx>
            <c:strRef>
              <c:f>tlač!$A$4</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c:f>
              <c:numCache>
                <c:formatCode>General</c:formatCode>
                <c:ptCount val="1"/>
                <c:pt idx="0">
                  <c:v>0</c:v>
                </c:pt>
              </c:numCache>
            </c:numRef>
          </c:val>
          <c:extLst>
            <c:ext xmlns:c16="http://schemas.microsoft.com/office/drawing/2014/chart" uri="{C3380CC4-5D6E-409C-BE32-E72D297353CC}">
              <c16:uniqueId val="{0000000A-6EAD-4C24-9993-D3E51FB50B0A}"/>
            </c:ext>
          </c:extLst>
        </c:ser>
        <c:ser>
          <c:idx val="3"/>
          <c:order val="3"/>
          <c:tx>
            <c:strRef>
              <c:f>tlač!$A$5</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c:f>
              <c:numCache>
                <c:formatCode>General</c:formatCode>
                <c:ptCount val="1"/>
                <c:pt idx="0">
                  <c:v>0</c:v>
                </c:pt>
              </c:numCache>
            </c:numRef>
          </c:val>
          <c:extLst>
            <c:ext xmlns:c16="http://schemas.microsoft.com/office/drawing/2014/chart" uri="{C3380CC4-5D6E-409C-BE32-E72D297353CC}">
              <c16:uniqueId val="{0000000B-6EAD-4C24-9993-D3E51FB50B0A}"/>
            </c:ext>
          </c:extLst>
        </c:ser>
        <c:ser>
          <c:idx val="4"/>
          <c:order val="4"/>
          <c:tx>
            <c:strRef>
              <c:f>tlač!$A$6</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c:f>
              <c:numCache>
                <c:formatCode>General</c:formatCode>
                <c:ptCount val="1"/>
                <c:pt idx="0">
                  <c:v>0</c:v>
                </c:pt>
              </c:numCache>
            </c:numRef>
          </c:val>
          <c:extLst>
            <c:ext xmlns:c16="http://schemas.microsoft.com/office/drawing/2014/chart" uri="{C3380CC4-5D6E-409C-BE32-E72D297353CC}">
              <c16:uniqueId val="{0000000C-6EAD-4C24-9993-D3E51FB50B0A}"/>
            </c:ext>
          </c:extLst>
        </c:ser>
        <c:ser>
          <c:idx val="5"/>
          <c:order val="5"/>
          <c:tx>
            <c:strRef>
              <c:f>tlač!$A$7</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c:f>
              <c:numCache>
                <c:formatCode>General</c:formatCode>
                <c:ptCount val="1"/>
                <c:pt idx="0">
                  <c:v>0</c:v>
                </c:pt>
              </c:numCache>
            </c:numRef>
          </c:val>
          <c:extLst>
            <c:ext xmlns:c16="http://schemas.microsoft.com/office/drawing/2014/chart" uri="{C3380CC4-5D6E-409C-BE32-E72D297353CC}">
              <c16:uniqueId val="{0000000D-6EAD-4C24-9993-D3E51FB50B0A}"/>
            </c:ext>
          </c:extLst>
        </c:ser>
        <c:ser>
          <c:idx val="6"/>
          <c:order val="6"/>
          <c:tx>
            <c:strRef>
              <c:f>tlač!$A$8</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tlač!$B$8</c:f>
              <c:numCache>
                <c:formatCode>General</c:formatCode>
                <c:ptCount val="1"/>
                <c:pt idx="0">
                  <c:v>0</c:v>
                </c:pt>
              </c:numCache>
            </c:numRef>
          </c:val>
          <c:extLst>
            <c:ext xmlns:c16="http://schemas.microsoft.com/office/drawing/2014/chart" uri="{C3380CC4-5D6E-409C-BE32-E72D297353CC}">
              <c16:uniqueId val="{0000000E-6EAD-4C24-9993-D3E51FB50B0A}"/>
            </c:ext>
          </c:extLst>
        </c:ser>
        <c:ser>
          <c:idx val="7"/>
          <c:order val="7"/>
          <c:tx>
            <c:strRef>
              <c:f>tlač!$A$9</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tlač!$B$9</c:f>
              <c:numCache>
                <c:formatCode>General</c:formatCode>
                <c:ptCount val="1"/>
                <c:pt idx="0">
                  <c:v>0</c:v>
                </c:pt>
              </c:numCache>
            </c:numRef>
          </c:val>
          <c:extLst>
            <c:ext xmlns:c16="http://schemas.microsoft.com/office/drawing/2014/chart" uri="{C3380CC4-5D6E-409C-BE32-E72D297353CC}">
              <c16:uniqueId val="{0000000F-6EAD-4C24-9993-D3E51FB50B0A}"/>
            </c:ext>
          </c:extLst>
        </c:ser>
        <c:dLbls>
          <c:showLegendKey val="0"/>
          <c:showVal val="0"/>
          <c:showCatName val="0"/>
          <c:showSerName val="0"/>
          <c:showPercent val="0"/>
          <c:showBubbleSize val="0"/>
        </c:dLbls>
        <c:gapWidth val="150"/>
        <c:axId val="34561024"/>
        <c:axId val="34579200"/>
      </c:barChart>
      <c:catAx>
        <c:axId val="34561024"/>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4579200"/>
        <c:crosses val="autoZero"/>
        <c:auto val="1"/>
        <c:lblAlgn val="ctr"/>
        <c:lblOffset val="100"/>
        <c:tickLblSkip val="2"/>
        <c:tickMarkSkip val="1"/>
        <c:noMultiLvlLbl val="0"/>
      </c:catAx>
      <c:valAx>
        <c:axId val="34579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4561024"/>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5151450661"/>
          <c:w val="0.52488709181622573"/>
          <c:h val="0.73837497339859537"/>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tlač!$A$15</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66CB-48F4-8C30-6F5B92D896A2}"/>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66CB-48F4-8C30-6F5B92D896A2}"/>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66CB-48F4-8C30-6F5B92D896A2}"/>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66CB-48F4-8C30-6F5B92D896A2}"/>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66CB-48F4-8C30-6F5B92D896A2}"/>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66CB-48F4-8C30-6F5B92D896A2}"/>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66CB-48F4-8C30-6F5B92D896A2}"/>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tlač!$B$15</c:f>
              <c:numCache>
                <c:formatCode>General</c:formatCode>
                <c:ptCount val="1"/>
                <c:pt idx="0">
                  <c:v>0</c:v>
                </c:pt>
              </c:numCache>
            </c:numRef>
          </c:val>
          <c:extLst>
            <c:ext xmlns:c16="http://schemas.microsoft.com/office/drawing/2014/chart" uri="{C3380CC4-5D6E-409C-BE32-E72D297353CC}">
              <c16:uniqueId val="{00000007-66CB-48F4-8C30-6F5B92D896A2}"/>
            </c:ext>
          </c:extLst>
        </c:ser>
        <c:ser>
          <c:idx val="0"/>
          <c:order val="1"/>
          <c:tx>
            <c:strRef>
              <c:f>tlač!$A$16</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66CB-48F4-8C30-6F5B92D896A2}"/>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tlač!$B$16</c:f>
              <c:numCache>
                <c:formatCode>General</c:formatCode>
                <c:ptCount val="1"/>
                <c:pt idx="0">
                  <c:v>0</c:v>
                </c:pt>
              </c:numCache>
            </c:numRef>
          </c:val>
          <c:extLst>
            <c:ext xmlns:c16="http://schemas.microsoft.com/office/drawing/2014/chart" uri="{C3380CC4-5D6E-409C-BE32-E72D297353CC}">
              <c16:uniqueId val="{00000009-66CB-48F4-8C30-6F5B92D896A2}"/>
            </c:ext>
          </c:extLst>
        </c:ser>
        <c:ser>
          <c:idx val="2"/>
          <c:order val="2"/>
          <c:tx>
            <c:strRef>
              <c:f>tlač!$A$17</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tlač!$B$17</c:f>
              <c:numCache>
                <c:formatCode>General</c:formatCode>
                <c:ptCount val="1"/>
                <c:pt idx="0">
                  <c:v>0</c:v>
                </c:pt>
              </c:numCache>
            </c:numRef>
          </c:val>
          <c:extLst>
            <c:ext xmlns:c16="http://schemas.microsoft.com/office/drawing/2014/chart" uri="{C3380CC4-5D6E-409C-BE32-E72D297353CC}">
              <c16:uniqueId val="{0000000A-66CB-48F4-8C30-6F5B92D896A2}"/>
            </c:ext>
          </c:extLst>
        </c:ser>
        <c:ser>
          <c:idx val="3"/>
          <c:order val="3"/>
          <c:tx>
            <c:strRef>
              <c:f>tlač!$A$18</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tlač!$B$18</c:f>
              <c:numCache>
                <c:formatCode>General</c:formatCode>
                <c:ptCount val="1"/>
                <c:pt idx="0">
                  <c:v>0</c:v>
                </c:pt>
              </c:numCache>
            </c:numRef>
          </c:val>
          <c:extLst>
            <c:ext xmlns:c16="http://schemas.microsoft.com/office/drawing/2014/chart" uri="{C3380CC4-5D6E-409C-BE32-E72D297353CC}">
              <c16:uniqueId val="{0000000B-66CB-48F4-8C30-6F5B92D896A2}"/>
            </c:ext>
          </c:extLst>
        </c:ser>
        <c:ser>
          <c:idx val="4"/>
          <c:order val="4"/>
          <c:tx>
            <c:strRef>
              <c:f>tlač!$A$19</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tlač!$B$19</c:f>
              <c:numCache>
                <c:formatCode>General</c:formatCode>
                <c:ptCount val="1"/>
                <c:pt idx="0">
                  <c:v>0</c:v>
                </c:pt>
              </c:numCache>
            </c:numRef>
          </c:val>
          <c:extLst>
            <c:ext xmlns:c16="http://schemas.microsoft.com/office/drawing/2014/chart" uri="{C3380CC4-5D6E-409C-BE32-E72D297353CC}">
              <c16:uniqueId val="{0000000C-66CB-48F4-8C30-6F5B92D896A2}"/>
            </c:ext>
          </c:extLst>
        </c:ser>
        <c:ser>
          <c:idx val="5"/>
          <c:order val="5"/>
          <c:tx>
            <c:strRef>
              <c:f>tlač!$A$20</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tlač!$B$20</c:f>
              <c:numCache>
                <c:formatCode>General</c:formatCode>
                <c:ptCount val="1"/>
                <c:pt idx="0">
                  <c:v>0</c:v>
                </c:pt>
              </c:numCache>
            </c:numRef>
          </c:val>
          <c:extLst>
            <c:ext xmlns:c16="http://schemas.microsoft.com/office/drawing/2014/chart" uri="{C3380CC4-5D6E-409C-BE32-E72D297353CC}">
              <c16:uniqueId val="{0000000D-66CB-48F4-8C30-6F5B92D896A2}"/>
            </c:ext>
          </c:extLst>
        </c:ser>
        <c:ser>
          <c:idx val="6"/>
          <c:order val="6"/>
          <c:tx>
            <c:strRef>
              <c:f>tlač!$A$21</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tlač!$B$21</c:f>
              <c:numCache>
                <c:formatCode>General</c:formatCode>
                <c:ptCount val="1"/>
                <c:pt idx="0">
                  <c:v>0</c:v>
                </c:pt>
              </c:numCache>
            </c:numRef>
          </c:val>
          <c:extLst>
            <c:ext xmlns:c16="http://schemas.microsoft.com/office/drawing/2014/chart" uri="{C3380CC4-5D6E-409C-BE32-E72D297353CC}">
              <c16:uniqueId val="{0000000E-66CB-48F4-8C30-6F5B92D896A2}"/>
            </c:ext>
          </c:extLst>
        </c:ser>
        <c:ser>
          <c:idx val="7"/>
          <c:order val="7"/>
          <c:tx>
            <c:strRef>
              <c:f>tlač!$A$22</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tlač!$B$22</c:f>
              <c:numCache>
                <c:formatCode>General</c:formatCode>
                <c:ptCount val="1"/>
                <c:pt idx="0">
                  <c:v>0</c:v>
                </c:pt>
              </c:numCache>
            </c:numRef>
          </c:val>
          <c:extLst>
            <c:ext xmlns:c16="http://schemas.microsoft.com/office/drawing/2014/chart" uri="{C3380CC4-5D6E-409C-BE32-E72D297353CC}">
              <c16:uniqueId val="{0000000F-66CB-48F4-8C30-6F5B92D896A2}"/>
            </c:ext>
          </c:extLst>
        </c:ser>
        <c:dLbls>
          <c:showLegendKey val="0"/>
          <c:showVal val="0"/>
          <c:showCatName val="0"/>
          <c:showSerName val="0"/>
          <c:showPercent val="0"/>
          <c:showBubbleSize val="0"/>
        </c:dLbls>
        <c:gapWidth val="150"/>
        <c:axId val="34677120"/>
        <c:axId val="34678656"/>
      </c:barChart>
      <c:catAx>
        <c:axId val="3467712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4678656"/>
        <c:crosses val="autoZero"/>
        <c:auto val="1"/>
        <c:lblAlgn val="ctr"/>
        <c:lblOffset val="100"/>
        <c:tickLblSkip val="2"/>
        <c:tickMarkSkip val="1"/>
        <c:noMultiLvlLbl val="0"/>
      </c:catAx>
      <c:valAx>
        <c:axId val="346786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467712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tlač!$A$28</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2B31-46CE-BFE1-FF8346D54811}"/>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2B31-46CE-BFE1-FF8346D54811}"/>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2B31-46CE-BFE1-FF8346D54811}"/>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2B31-46CE-BFE1-FF8346D54811}"/>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2B31-46CE-BFE1-FF8346D54811}"/>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2B31-46CE-BFE1-FF8346D5481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2B31-46CE-BFE1-FF8346D54811}"/>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tlač!$B$28</c:f>
              <c:numCache>
                <c:formatCode>General</c:formatCode>
                <c:ptCount val="1"/>
                <c:pt idx="0">
                  <c:v>0</c:v>
                </c:pt>
              </c:numCache>
            </c:numRef>
          </c:val>
          <c:extLst>
            <c:ext xmlns:c16="http://schemas.microsoft.com/office/drawing/2014/chart" uri="{C3380CC4-5D6E-409C-BE32-E72D297353CC}">
              <c16:uniqueId val="{00000007-2B31-46CE-BFE1-FF8346D54811}"/>
            </c:ext>
          </c:extLst>
        </c:ser>
        <c:ser>
          <c:idx val="0"/>
          <c:order val="1"/>
          <c:tx>
            <c:strRef>
              <c:f>tlač!$A$29</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2B31-46CE-BFE1-FF8346D54811}"/>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tlač!$B$29</c:f>
              <c:numCache>
                <c:formatCode>General</c:formatCode>
                <c:ptCount val="1"/>
                <c:pt idx="0">
                  <c:v>0</c:v>
                </c:pt>
              </c:numCache>
            </c:numRef>
          </c:val>
          <c:extLst>
            <c:ext xmlns:c16="http://schemas.microsoft.com/office/drawing/2014/chart" uri="{C3380CC4-5D6E-409C-BE32-E72D297353CC}">
              <c16:uniqueId val="{00000009-2B31-46CE-BFE1-FF8346D54811}"/>
            </c:ext>
          </c:extLst>
        </c:ser>
        <c:ser>
          <c:idx val="2"/>
          <c:order val="2"/>
          <c:tx>
            <c:strRef>
              <c:f>tlač!$A$30</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tlač!$B$30</c:f>
              <c:numCache>
                <c:formatCode>General</c:formatCode>
                <c:ptCount val="1"/>
                <c:pt idx="0">
                  <c:v>0</c:v>
                </c:pt>
              </c:numCache>
            </c:numRef>
          </c:val>
          <c:extLst>
            <c:ext xmlns:c16="http://schemas.microsoft.com/office/drawing/2014/chart" uri="{C3380CC4-5D6E-409C-BE32-E72D297353CC}">
              <c16:uniqueId val="{0000000A-2B31-46CE-BFE1-FF8346D54811}"/>
            </c:ext>
          </c:extLst>
        </c:ser>
        <c:ser>
          <c:idx val="3"/>
          <c:order val="3"/>
          <c:tx>
            <c:strRef>
              <c:f>tlač!$A$31</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tlač!$B$31</c:f>
              <c:numCache>
                <c:formatCode>General</c:formatCode>
                <c:ptCount val="1"/>
                <c:pt idx="0">
                  <c:v>0</c:v>
                </c:pt>
              </c:numCache>
            </c:numRef>
          </c:val>
          <c:extLst>
            <c:ext xmlns:c16="http://schemas.microsoft.com/office/drawing/2014/chart" uri="{C3380CC4-5D6E-409C-BE32-E72D297353CC}">
              <c16:uniqueId val="{0000000B-2B31-46CE-BFE1-FF8346D54811}"/>
            </c:ext>
          </c:extLst>
        </c:ser>
        <c:ser>
          <c:idx val="4"/>
          <c:order val="4"/>
          <c:tx>
            <c:strRef>
              <c:f>tlač!$A$32</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tlač!$B$32</c:f>
              <c:numCache>
                <c:formatCode>General</c:formatCode>
                <c:ptCount val="1"/>
                <c:pt idx="0">
                  <c:v>0</c:v>
                </c:pt>
              </c:numCache>
            </c:numRef>
          </c:val>
          <c:extLst>
            <c:ext xmlns:c16="http://schemas.microsoft.com/office/drawing/2014/chart" uri="{C3380CC4-5D6E-409C-BE32-E72D297353CC}">
              <c16:uniqueId val="{0000000C-2B31-46CE-BFE1-FF8346D54811}"/>
            </c:ext>
          </c:extLst>
        </c:ser>
        <c:ser>
          <c:idx val="5"/>
          <c:order val="5"/>
          <c:tx>
            <c:strRef>
              <c:f>tlač!$A$33</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tlač!$B$33</c:f>
              <c:numCache>
                <c:formatCode>General</c:formatCode>
                <c:ptCount val="1"/>
                <c:pt idx="0">
                  <c:v>0</c:v>
                </c:pt>
              </c:numCache>
            </c:numRef>
          </c:val>
          <c:extLst>
            <c:ext xmlns:c16="http://schemas.microsoft.com/office/drawing/2014/chart" uri="{C3380CC4-5D6E-409C-BE32-E72D297353CC}">
              <c16:uniqueId val="{0000000D-2B31-46CE-BFE1-FF8346D54811}"/>
            </c:ext>
          </c:extLst>
        </c:ser>
        <c:ser>
          <c:idx val="6"/>
          <c:order val="6"/>
          <c:tx>
            <c:strRef>
              <c:f>tlač!$A$34</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tlač!$B$34</c:f>
              <c:numCache>
                <c:formatCode>General</c:formatCode>
                <c:ptCount val="1"/>
                <c:pt idx="0">
                  <c:v>0</c:v>
                </c:pt>
              </c:numCache>
            </c:numRef>
          </c:val>
          <c:extLst>
            <c:ext xmlns:c16="http://schemas.microsoft.com/office/drawing/2014/chart" uri="{C3380CC4-5D6E-409C-BE32-E72D297353CC}">
              <c16:uniqueId val="{0000000E-2B31-46CE-BFE1-FF8346D54811}"/>
            </c:ext>
          </c:extLst>
        </c:ser>
        <c:ser>
          <c:idx val="7"/>
          <c:order val="7"/>
          <c:tx>
            <c:strRef>
              <c:f>tlač!$A$35</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tlač!$B$35</c:f>
              <c:numCache>
                <c:formatCode>General</c:formatCode>
                <c:ptCount val="1"/>
                <c:pt idx="0">
                  <c:v>0</c:v>
                </c:pt>
              </c:numCache>
            </c:numRef>
          </c:val>
          <c:extLst>
            <c:ext xmlns:c16="http://schemas.microsoft.com/office/drawing/2014/chart" uri="{C3380CC4-5D6E-409C-BE32-E72D297353CC}">
              <c16:uniqueId val="{0000000F-2B31-46CE-BFE1-FF8346D54811}"/>
            </c:ext>
          </c:extLst>
        </c:ser>
        <c:dLbls>
          <c:showLegendKey val="0"/>
          <c:showVal val="0"/>
          <c:showCatName val="0"/>
          <c:showSerName val="0"/>
          <c:showPercent val="0"/>
          <c:showBubbleSize val="0"/>
        </c:dLbls>
        <c:gapWidth val="150"/>
        <c:axId val="34792960"/>
        <c:axId val="34794496"/>
      </c:barChart>
      <c:catAx>
        <c:axId val="3479296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4794496"/>
        <c:crosses val="autoZero"/>
        <c:auto val="1"/>
        <c:lblAlgn val="ctr"/>
        <c:lblOffset val="100"/>
        <c:tickLblSkip val="2"/>
        <c:tickMarkSkip val="1"/>
        <c:noMultiLvlLbl val="0"/>
      </c:catAx>
      <c:valAx>
        <c:axId val="347944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479296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047858379403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tlač!$A$40</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C348-433F-B096-CEE3FAF62A23}"/>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C348-433F-B096-CEE3FAF62A23}"/>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C348-433F-B096-CEE3FAF62A23}"/>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C348-433F-B096-CEE3FAF62A23}"/>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C348-433F-B096-CEE3FAF62A23}"/>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C348-433F-B096-CEE3FAF62A23}"/>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C348-433F-B096-CEE3FAF62A23}"/>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tlač!$B$40</c:f>
              <c:numCache>
                <c:formatCode>General</c:formatCode>
                <c:ptCount val="1"/>
                <c:pt idx="0">
                  <c:v>0</c:v>
                </c:pt>
              </c:numCache>
            </c:numRef>
          </c:val>
          <c:extLst>
            <c:ext xmlns:c16="http://schemas.microsoft.com/office/drawing/2014/chart" uri="{C3380CC4-5D6E-409C-BE32-E72D297353CC}">
              <c16:uniqueId val="{00000007-C348-433F-B096-CEE3FAF62A23}"/>
            </c:ext>
          </c:extLst>
        </c:ser>
        <c:ser>
          <c:idx val="0"/>
          <c:order val="1"/>
          <c:tx>
            <c:strRef>
              <c:f>tlač!$A$41</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C348-433F-B096-CEE3FAF62A23}"/>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tlač!$B$41</c:f>
              <c:numCache>
                <c:formatCode>General</c:formatCode>
                <c:ptCount val="1"/>
                <c:pt idx="0">
                  <c:v>0</c:v>
                </c:pt>
              </c:numCache>
            </c:numRef>
          </c:val>
          <c:extLst>
            <c:ext xmlns:c16="http://schemas.microsoft.com/office/drawing/2014/chart" uri="{C3380CC4-5D6E-409C-BE32-E72D297353CC}">
              <c16:uniqueId val="{00000009-C348-433F-B096-CEE3FAF62A23}"/>
            </c:ext>
          </c:extLst>
        </c:ser>
        <c:ser>
          <c:idx val="2"/>
          <c:order val="2"/>
          <c:tx>
            <c:strRef>
              <c:f>tlač!$A$42</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tlač!$B$42</c:f>
              <c:numCache>
                <c:formatCode>General</c:formatCode>
                <c:ptCount val="1"/>
                <c:pt idx="0">
                  <c:v>0</c:v>
                </c:pt>
              </c:numCache>
            </c:numRef>
          </c:val>
          <c:extLst>
            <c:ext xmlns:c16="http://schemas.microsoft.com/office/drawing/2014/chart" uri="{C3380CC4-5D6E-409C-BE32-E72D297353CC}">
              <c16:uniqueId val="{0000000A-C348-433F-B096-CEE3FAF62A23}"/>
            </c:ext>
          </c:extLst>
        </c:ser>
        <c:ser>
          <c:idx val="3"/>
          <c:order val="3"/>
          <c:tx>
            <c:strRef>
              <c:f>tlač!$A$43</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tlač!$B$43</c:f>
              <c:numCache>
                <c:formatCode>General</c:formatCode>
                <c:ptCount val="1"/>
                <c:pt idx="0">
                  <c:v>0</c:v>
                </c:pt>
              </c:numCache>
            </c:numRef>
          </c:val>
          <c:extLst>
            <c:ext xmlns:c16="http://schemas.microsoft.com/office/drawing/2014/chart" uri="{C3380CC4-5D6E-409C-BE32-E72D297353CC}">
              <c16:uniqueId val="{0000000B-C348-433F-B096-CEE3FAF62A23}"/>
            </c:ext>
          </c:extLst>
        </c:ser>
        <c:ser>
          <c:idx val="4"/>
          <c:order val="4"/>
          <c:tx>
            <c:strRef>
              <c:f>tlač!$A$44</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tlač!$B$44</c:f>
              <c:numCache>
                <c:formatCode>General</c:formatCode>
                <c:ptCount val="1"/>
                <c:pt idx="0">
                  <c:v>0</c:v>
                </c:pt>
              </c:numCache>
            </c:numRef>
          </c:val>
          <c:extLst>
            <c:ext xmlns:c16="http://schemas.microsoft.com/office/drawing/2014/chart" uri="{C3380CC4-5D6E-409C-BE32-E72D297353CC}">
              <c16:uniqueId val="{0000000C-C348-433F-B096-CEE3FAF62A23}"/>
            </c:ext>
          </c:extLst>
        </c:ser>
        <c:ser>
          <c:idx val="5"/>
          <c:order val="5"/>
          <c:tx>
            <c:strRef>
              <c:f>tlač!$A$45</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tlač!$B$45</c:f>
              <c:numCache>
                <c:formatCode>General</c:formatCode>
                <c:ptCount val="1"/>
                <c:pt idx="0">
                  <c:v>0</c:v>
                </c:pt>
              </c:numCache>
            </c:numRef>
          </c:val>
          <c:extLst>
            <c:ext xmlns:c16="http://schemas.microsoft.com/office/drawing/2014/chart" uri="{C3380CC4-5D6E-409C-BE32-E72D297353CC}">
              <c16:uniqueId val="{0000000D-C348-433F-B096-CEE3FAF62A23}"/>
            </c:ext>
          </c:extLst>
        </c:ser>
        <c:ser>
          <c:idx val="6"/>
          <c:order val="6"/>
          <c:tx>
            <c:strRef>
              <c:f>tlač!$A$46</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tlač!$B$46</c:f>
              <c:numCache>
                <c:formatCode>General</c:formatCode>
                <c:ptCount val="1"/>
                <c:pt idx="0">
                  <c:v>0</c:v>
                </c:pt>
              </c:numCache>
            </c:numRef>
          </c:val>
          <c:extLst>
            <c:ext xmlns:c16="http://schemas.microsoft.com/office/drawing/2014/chart" uri="{C3380CC4-5D6E-409C-BE32-E72D297353CC}">
              <c16:uniqueId val="{0000000E-C348-433F-B096-CEE3FAF62A23}"/>
            </c:ext>
          </c:extLst>
        </c:ser>
        <c:ser>
          <c:idx val="7"/>
          <c:order val="7"/>
          <c:tx>
            <c:strRef>
              <c:f>tlač!$A$47</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tlač!$B$47</c:f>
              <c:numCache>
                <c:formatCode>General</c:formatCode>
                <c:ptCount val="1"/>
                <c:pt idx="0">
                  <c:v>0</c:v>
                </c:pt>
              </c:numCache>
            </c:numRef>
          </c:val>
          <c:extLst>
            <c:ext xmlns:c16="http://schemas.microsoft.com/office/drawing/2014/chart" uri="{C3380CC4-5D6E-409C-BE32-E72D297353CC}">
              <c16:uniqueId val="{0000000F-C348-433F-B096-CEE3FAF62A23}"/>
            </c:ext>
          </c:extLst>
        </c:ser>
        <c:dLbls>
          <c:showLegendKey val="0"/>
          <c:showVal val="0"/>
          <c:showCatName val="0"/>
          <c:showSerName val="0"/>
          <c:showPercent val="0"/>
          <c:showBubbleSize val="0"/>
        </c:dLbls>
        <c:gapWidth val="150"/>
        <c:axId val="34888320"/>
        <c:axId val="34918784"/>
      </c:barChart>
      <c:catAx>
        <c:axId val="3488832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4918784"/>
        <c:crosses val="autoZero"/>
        <c:auto val="1"/>
        <c:lblAlgn val="ctr"/>
        <c:lblOffset val="100"/>
        <c:tickLblSkip val="2"/>
        <c:tickMarkSkip val="1"/>
        <c:noMultiLvlLbl val="0"/>
      </c:catAx>
      <c:valAx>
        <c:axId val="349187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488832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43642151115"/>
          <c:w val="0.52488709181622573"/>
          <c:h val="0.7383749371754062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0" i="0" u="none" strike="noStrike" baseline="0">
                <a:solidFill>
                  <a:srgbClr val="000000"/>
                </a:solidFill>
                <a:latin typeface="Arial"/>
                <a:cs typeface="Arial"/>
              </a:rPr>
              <a:t> (Howard Gardner)</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tlač!$A$53</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05A9-45AC-B994-C313EBD52E09}"/>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05A9-45AC-B994-C313EBD52E09}"/>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05A9-45AC-B994-C313EBD52E09}"/>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05A9-45AC-B994-C313EBD52E09}"/>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05A9-45AC-B994-C313EBD52E09}"/>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05A9-45AC-B994-C313EBD52E09}"/>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05A9-45AC-B994-C313EBD52E09}"/>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tlač!$B$53</c:f>
              <c:numCache>
                <c:formatCode>General</c:formatCode>
                <c:ptCount val="1"/>
                <c:pt idx="0">
                  <c:v>0</c:v>
                </c:pt>
              </c:numCache>
            </c:numRef>
          </c:val>
          <c:extLst>
            <c:ext xmlns:c16="http://schemas.microsoft.com/office/drawing/2014/chart" uri="{C3380CC4-5D6E-409C-BE32-E72D297353CC}">
              <c16:uniqueId val="{00000007-05A9-45AC-B994-C313EBD52E09}"/>
            </c:ext>
          </c:extLst>
        </c:ser>
        <c:ser>
          <c:idx val="0"/>
          <c:order val="1"/>
          <c:tx>
            <c:strRef>
              <c:f>tlač!$A$54</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05A9-45AC-B994-C313EBD52E09}"/>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tlač!$B$54</c:f>
              <c:numCache>
                <c:formatCode>General</c:formatCode>
                <c:ptCount val="1"/>
                <c:pt idx="0">
                  <c:v>0</c:v>
                </c:pt>
              </c:numCache>
            </c:numRef>
          </c:val>
          <c:extLst>
            <c:ext xmlns:c16="http://schemas.microsoft.com/office/drawing/2014/chart" uri="{C3380CC4-5D6E-409C-BE32-E72D297353CC}">
              <c16:uniqueId val="{00000009-05A9-45AC-B994-C313EBD52E09}"/>
            </c:ext>
          </c:extLst>
        </c:ser>
        <c:ser>
          <c:idx val="2"/>
          <c:order val="2"/>
          <c:tx>
            <c:strRef>
              <c:f>tlač!$A$55</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tlač!$B$55</c:f>
              <c:numCache>
                <c:formatCode>General</c:formatCode>
                <c:ptCount val="1"/>
                <c:pt idx="0">
                  <c:v>0</c:v>
                </c:pt>
              </c:numCache>
            </c:numRef>
          </c:val>
          <c:extLst>
            <c:ext xmlns:c16="http://schemas.microsoft.com/office/drawing/2014/chart" uri="{C3380CC4-5D6E-409C-BE32-E72D297353CC}">
              <c16:uniqueId val="{0000000A-05A9-45AC-B994-C313EBD52E09}"/>
            </c:ext>
          </c:extLst>
        </c:ser>
        <c:ser>
          <c:idx val="3"/>
          <c:order val="3"/>
          <c:tx>
            <c:strRef>
              <c:f>tlač!$A$56</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tlač!$B$56</c:f>
              <c:numCache>
                <c:formatCode>General</c:formatCode>
                <c:ptCount val="1"/>
                <c:pt idx="0">
                  <c:v>0</c:v>
                </c:pt>
              </c:numCache>
            </c:numRef>
          </c:val>
          <c:extLst>
            <c:ext xmlns:c16="http://schemas.microsoft.com/office/drawing/2014/chart" uri="{C3380CC4-5D6E-409C-BE32-E72D297353CC}">
              <c16:uniqueId val="{0000000B-05A9-45AC-B994-C313EBD52E09}"/>
            </c:ext>
          </c:extLst>
        </c:ser>
        <c:ser>
          <c:idx val="4"/>
          <c:order val="4"/>
          <c:tx>
            <c:strRef>
              <c:f>tlač!$A$57</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tlač!$B$57</c:f>
              <c:numCache>
                <c:formatCode>General</c:formatCode>
                <c:ptCount val="1"/>
                <c:pt idx="0">
                  <c:v>0</c:v>
                </c:pt>
              </c:numCache>
            </c:numRef>
          </c:val>
          <c:extLst>
            <c:ext xmlns:c16="http://schemas.microsoft.com/office/drawing/2014/chart" uri="{C3380CC4-5D6E-409C-BE32-E72D297353CC}">
              <c16:uniqueId val="{0000000C-05A9-45AC-B994-C313EBD52E09}"/>
            </c:ext>
          </c:extLst>
        </c:ser>
        <c:ser>
          <c:idx val="5"/>
          <c:order val="5"/>
          <c:tx>
            <c:strRef>
              <c:f>tlač!$A$58</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tlač!$B$58</c:f>
              <c:numCache>
                <c:formatCode>General</c:formatCode>
                <c:ptCount val="1"/>
                <c:pt idx="0">
                  <c:v>0</c:v>
                </c:pt>
              </c:numCache>
            </c:numRef>
          </c:val>
          <c:extLst>
            <c:ext xmlns:c16="http://schemas.microsoft.com/office/drawing/2014/chart" uri="{C3380CC4-5D6E-409C-BE32-E72D297353CC}">
              <c16:uniqueId val="{0000000D-05A9-45AC-B994-C313EBD52E09}"/>
            </c:ext>
          </c:extLst>
        </c:ser>
        <c:ser>
          <c:idx val="6"/>
          <c:order val="6"/>
          <c:tx>
            <c:strRef>
              <c:f>tlač!$A$59</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tlač!$B$59</c:f>
              <c:numCache>
                <c:formatCode>General</c:formatCode>
                <c:ptCount val="1"/>
                <c:pt idx="0">
                  <c:v>0</c:v>
                </c:pt>
              </c:numCache>
            </c:numRef>
          </c:val>
          <c:extLst>
            <c:ext xmlns:c16="http://schemas.microsoft.com/office/drawing/2014/chart" uri="{C3380CC4-5D6E-409C-BE32-E72D297353CC}">
              <c16:uniqueId val="{0000000E-05A9-45AC-B994-C313EBD52E09}"/>
            </c:ext>
          </c:extLst>
        </c:ser>
        <c:ser>
          <c:idx val="7"/>
          <c:order val="7"/>
          <c:tx>
            <c:strRef>
              <c:f>tlač!$A$60</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tlač!$B$60</c:f>
              <c:numCache>
                <c:formatCode>General</c:formatCode>
                <c:ptCount val="1"/>
                <c:pt idx="0">
                  <c:v>0</c:v>
                </c:pt>
              </c:numCache>
            </c:numRef>
          </c:val>
          <c:extLst>
            <c:ext xmlns:c16="http://schemas.microsoft.com/office/drawing/2014/chart" uri="{C3380CC4-5D6E-409C-BE32-E72D297353CC}">
              <c16:uniqueId val="{0000000F-05A9-45AC-B994-C313EBD52E09}"/>
            </c:ext>
          </c:extLst>
        </c:ser>
        <c:dLbls>
          <c:showLegendKey val="0"/>
          <c:showVal val="0"/>
          <c:showCatName val="0"/>
          <c:showSerName val="0"/>
          <c:showPercent val="0"/>
          <c:showBubbleSize val="0"/>
        </c:dLbls>
        <c:gapWidth val="150"/>
        <c:axId val="35082240"/>
        <c:axId val="35083776"/>
      </c:barChart>
      <c:catAx>
        <c:axId val="35082240"/>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5083776"/>
        <c:crosses val="autoZero"/>
        <c:auto val="1"/>
        <c:lblAlgn val="ctr"/>
        <c:lblOffset val="100"/>
        <c:tickLblSkip val="2"/>
        <c:tickMarkSkip val="1"/>
        <c:noMultiLvlLbl val="0"/>
      </c:catAx>
      <c:valAx>
        <c:axId val="350837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5082240"/>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Druhy inteligencie</a:t>
            </a:r>
          </a:p>
          <a:p>
            <a:pPr>
              <a:defRPr sz="975" b="0" i="0" u="none" strike="noStrike" baseline="0">
                <a:solidFill>
                  <a:srgbClr val="000000"/>
                </a:solidFill>
                <a:latin typeface="Arial"/>
                <a:ea typeface="Arial"/>
                <a:cs typeface="Arial"/>
              </a:defRPr>
            </a:pPr>
            <a:r>
              <a:rPr lang="sk-SK" sz="800" b="1" i="0" u="none" strike="noStrike" baseline="0">
                <a:solidFill>
                  <a:srgbClr val="000000"/>
                </a:solidFill>
                <a:latin typeface="Arial"/>
                <a:cs typeface="Arial"/>
              </a:rPr>
              <a:t> </a:t>
            </a:r>
            <a:r>
              <a:rPr lang="sk-SK" sz="800" b="0" i="0" u="none" strike="noStrike" baseline="0">
                <a:solidFill>
                  <a:srgbClr val="000000"/>
                </a:solidFill>
                <a:latin typeface="Arial"/>
                <a:cs typeface="Arial"/>
              </a:rPr>
              <a:t>(Howard Gardner</a:t>
            </a:r>
            <a:r>
              <a:rPr lang="sk-SK" sz="800" b="1" i="0" u="none" strike="noStrike" baseline="0">
                <a:solidFill>
                  <a:srgbClr val="000000"/>
                </a:solidFill>
                <a:latin typeface="Arial"/>
                <a:cs typeface="Arial"/>
              </a:rPr>
              <a:t>)</a:t>
            </a:r>
          </a:p>
        </c:rich>
      </c:tx>
      <c:layout>
        <c:manualLayout>
          <c:xMode val="edge"/>
          <c:yMode val="edge"/>
          <c:x val="0.38854539578949027"/>
          <c:y val="3.3149189684622757E-2"/>
        </c:manualLayout>
      </c:layout>
      <c:overlay val="0"/>
      <c:spPr>
        <a:noFill/>
        <a:ln w="25400">
          <a:noFill/>
        </a:ln>
      </c:spPr>
    </c:title>
    <c:autoTitleDeleted val="0"/>
    <c:plotArea>
      <c:layout>
        <c:manualLayout>
          <c:layoutTarget val="inner"/>
          <c:xMode val="edge"/>
          <c:yMode val="edge"/>
          <c:x val="9.1942078668737853E-2"/>
          <c:y val="0.24494470978012997"/>
          <c:w val="0.3228008998875142"/>
          <c:h val="0.54890196005685077"/>
        </c:manualLayout>
      </c:layout>
      <c:barChart>
        <c:barDir val="col"/>
        <c:grouping val="clustered"/>
        <c:varyColors val="0"/>
        <c:ser>
          <c:idx val="1"/>
          <c:order val="0"/>
          <c:tx>
            <c:strRef>
              <c:f>tlač!$A$66</c:f>
              <c:strCache>
                <c:ptCount val="1"/>
                <c:pt idx="0">
                  <c:v>lingvistický učebný štýl</c:v>
                </c:pt>
              </c:strCache>
            </c:strRef>
          </c:tx>
          <c:spPr>
            <a:solidFill>
              <a:srgbClr val="FF99CC"/>
            </a:solidFill>
            <a:ln w="12700">
              <a:solidFill>
                <a:srgbClr val="000000"/>
              </a:solidFill>
              <a:prstDash val="solid"/>
            </a:ln>
          </c:spPr>
          <c:invertIfNegative val="0"/>
          <c:dPt>
            <c:idx val="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00-B6B8-4E46-A211-652753BC05CE}"/>
              </c:ext>
            </c:extLst>
          </c:dPt>
          <c:dPt>
            <c:idx val="2"/>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1-B6B8-4E46-A211-652753BC05CE}"/>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B6B8-4E46-A211-652753BC05CE}"/>
              </c:ext>
            </c:extLst>
          </c:dPt>
          <c:dPt>
            <c:idx val="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3-B6B8-4E46-A211-652753BC05CE}"/>
              </c:ext>
            </c:extLst>
          </c:dPt>
          <c:dPt>
            <c:idx val="5"/>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4-B6B8-4E46-A211-652753BC05CE}"/>
              </c:ext>
            </c:extLst>
          </c:dPt>
          <c:dPt>
            <c:idx val="6"/>
            <c:invertIfNegative val="0"/>
            <c:bubble3D val="0"/>
            <c:spPr>
              <a:solidFill>
                <a:srgbClr val="C0C0C0"/>
              </a:solidFill>
              <a:ln w="12700">
                <a:solidFill>
                  <a:srgbClr val="000000"/>
                </a:solidFill>
                <a:prstDash val="solid"/>
              </a:ln>
            </c:spPr>
            <c:extLst>
              <c:ext xmlns:c16="http://schemas.microsoft.com/office/drawing/2014/chart" uri="{C3380CC4-5D6E-409C-BE32-E72D297353CC}">
                <c16:uniqueId val="{00000005-B6B8-4E46-A211-652753BC05CE}"/>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6-B6B8-4E46-A211-652753BC05CE}"/>
              </c:ext>
            </c:extLst>
          </c:dPt>
          <c:dLbls>
            <c:spPr>
              <a:noFill/>
              <a:ln w="25400">
                <a:noFill/>
              </a:ln>
            </c:spPr>
            <c:txPr>
              <a:bodyPr/>
              <a:lstStyle/>
              <a:p>
                <a:pPr>
                  <a:defRPr sz="975" b="0" i="0" u="none" strike="noStrike" baseline="0">
                    <a:solidFill>
                      <a:srgbClr val="000000"/>
                    </a:solidFill>
                    <a:latin typeface="Arial"/>
                    <a:ea typeface="Arial"/>
                    <a:cs typeface="Aria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tlač!$B$66</c:f>
              <c:numCache>
                <c:formatCode>General</c:formatCode>
                <c:ptCount val="1"/>
                <c:pt idx="0">
                  <c:v>0</c:v>
                </c:pt>
              </c:numCache>
            </c:numRef>
          </c:val>
          <c:extLst>
            <c:ext xmlns:c16="http://schemas.microsoft.com/office/drawing/2014/chart" uri="{C3380CC4-5D6E-409C-BE32-E72D297353CC}">
              <c16:uniqueId val="{00000007-B6B8-4E46-A211-652753BC05CE}"/>
            </c:ext>
          </c:extLst>
        </c:ser>
        <c:ser>
          <c:idx val="0"/>
          <c:order val="1"/>
          <c:tx>
            <c:strRef>
              <c:f>tlač!$A$67</c:f>
              <c:strCache>
                <c:ptCount val="1"/>
                <c:pt idx="0">
                  <c:v>logicko-matematický učebný štýl</c:v>
                </c:pt>
              </c:strCache>
            </c:strRef>
          </c:tx>
          <c:spPr>
            <a:solidFill>
              <a:srgbClr val="FFC7AB"/>
            </a:solidFill>
            <a:ln>
              <a:solidFill>
                <a:srgbClr val="000000"/>
              </a:solidFill>
            </a:ln>
          </c:spPr>
          <c:invertIfNegative val="0"/>
          <c:dPt>
            <c:idx val="0"/>
            <c:invertIfNegative val="0"/>
            <c:bubble3D val="0"/>
            <c:extLst>
              <c:ext xmlns:c16="http://schemas.microsoft.com/office/drawing/2014/chart" uri="{C3380CC4-5D6E-409C-BE32-E72D297353CC}">
                <c16:uniqueId val="{00000008-B6B8-4E46-A211-652753BC05CE}"/>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tlač!$B$67</c:f>
              <c:numCache>
                <c:formatCode>General</c:formatCode>
                <c:ptCount val="1"/>
                <c:pt idx="0">
                  <c:v>0</c:v>
                </c:pt>
              </c:numCache>
            </c:numRef>
          </c:val>
          <c:extLst>
            <c:ext xmlns:c16="http://schemas.microsoft.com/office/drawing/2014/chart" uri="{C3380CC4-5D6E-409C-BE32-E72D297353CC}">
              <c16:uniqueId val="{00000009-B6B8-4E46-A211-652753BC05CE}"/>
            </c:ext>
          </c:extLst>
        </c:ser>
        <c:ser>
          <c:idx val="2"/>
          <c:order val="2"/>
          <c:tx>
            <c:strRef>
              <c:f>tlač!$A$68</c:f>
              <c:strCache>
                <c:ptCount val="1"/>
                <c:pt idx="0">
                  <c:v>vizuálny učebný štýl</c:v>
                </c:pt>
              </c:strCache>
            </c:strRef>
          </c:tx>
          <c:spPr>
            <a:solidFill>
              <a:srgbClr val="FFFF99"/>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tlač!$B$68</c:f>
              <c:numCache>
                <c:formatCode>General</c:formatCode>
                <c:ptCount val="1"/>
                <c:pt idx="0">
                  <c:v>0</c:v>
                </c:pt>
              </c:numCache>
            </c:numRef>
          </c:val>
          <c:extLst>
            <c:ext xmlns:c16="http://schemas.microsoft.com/office/drawing/2014/chart" uri="{C3380CC4-5D6E-409C-BE32-E72D297353CC}">
              <c16:uniqueId val="{0000000A-B6B8-4E46-A211-652753BC05CE}"/>
            </c:ext>
          </c:extLst>
        </c:ser>
        <c:ser>
          <c:idx val="3"/>
          <c:order val="3"/>
          <c:tx>
            <c:strRef>
              <c:f>tlač!$A$69</c:f>
              <c:strCache>
                <c:ptCount val="1"/>
                <c:pt idx="0">
                  <c:v>telesno-kinestetický učebný štýl</c:v>
                </c:pt>
              </c:strCache>
            </c:strRef>
          </c:tx>
          <c:spPr>
            <a:solidFill>
              <a:srgbClr val="CC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tlač!$B$69</c:f>
              <c:numCache>
                <c:formatCode>General</c:formatCode>
                <c:ptCount val="1"/>
                <c:pt idx="0">
                  <c:v>0</c:v>
                </c:pt>
              </c:numCache>
            </c:numRef>
          </c:val>
          <c:extLst>
            <c:ext xmlns:c16="http://schemas.microsoft.com/office/drawing/2014/chart" uri="{C3380CC4-5D6E-409C-BE32-E72D297353CC}">
              <c16:uniqueId val="{0000000B-B6B8-4E46-A211-652753BC05CE}"/>
            </c:ext>
          </c:extLst>
        </c:ser>
        <c:ser>
          <c:idx val="4"/>
          <c:order val="4"/>
          <c:tx>
            <c:strRef>
              <c:f>tlač!$A$70</c:f>
              <c:strCache>
                <c:ptCount val="1"/>
                <c:pt idx="0">
                  <c:v>muzikálny učebný štýl</c:v>
                </c:pt>
              </c:strCache>
            </c:strRef>
          </c:tx>
          <c:spPr>
            <a:solidFill>
              <a:srgbClr val="CC99FF"/>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tlač!$B$70</c:f>
              <c:numCache>
                <c:formatCode>General</c:formatCode>
                <c:ptCount val="1"/>
                <c:pt idx="0">
                  <c:v>0</c:v>
                </c:pt>
              </c:numCache>
            </c:numRef>
          </c:val>
          <c:extLst>
            <c:ext xmlns:c16="http://schemas.microsoft.com/office/drawing/2014/chart" uri="{C3380CC4-5D6E-409C-BE32-E72D297353CC}">
              <c16:uniqueId val="{0000000C-B6B8-4E46-A211-652753BC05CE}"/>
            </c:ext>
          </c:extLst>
        </c:ser>
        <c:ser>
          <c:idx val="5"/>
          <c:order val="5"/>
          <c:tx>
            <c:strRef>
              <c:f>tlač!$A$71</c:f>
              <c:strCache>
                <c:ptCount val="1"/>
                <c:pt idx="0">
                  <c:v>interpersonálny učebný štýl</c:v>
                </c:pt>
              </c:strCache>
            </c:strRef>
          </c:tx>
          <c:spPr>
            <a:solidFill>
              <a:srgbClr val="FFFFCC"/>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tlač!$B$71</c:f>
              <c:numCache>
                <c:formatCode>General</c:formatCode>
                <c:ptCount val="1"/>
                <c:pt idx="0">
                  <c:v>0</c:v>
                </c:pt>
              </c:numCache>
            </c:numRef>
          </c:val>
          <c:extLst>
            <c:ext xmlns:c16="http://schemas.microsoft.com/office/drawing/2014/chart" uri="{C3380CC4-5D6E-409C-BE32-E72D297353CC}">
              <c16:uniqueId val="{0000000D-B6B8-4E46-A211-652753BC05CE}"/>
            </c:ext>
          </c:extLst>
        </c:ser>
        <c:ser>
          <c:idx val="6"/>
          <c:order val="6"/>
          <c:tx>
            <c:strRef>
              <c:f>tlač!$A$72</c:f>
              <c:strCache>
                <c:ptCount val="1"/>
                <c:pt idx="0">
                  <c:v>intrapersonálny učebný štýl</c:v>
                </c:pt>
              </c:strCache>
            </c:strRef>
          </c:tx>
          <c:spPr>
            <a:solidFill>
              <a:srgbClr val="C0C0C0"/>
            </a:solidFill>
            <a:ln>
              <a:solidFill>
                <a:srgbClr val="0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tlač!$B$72</c:f>
              <c:numCache>
                <c:formatCode>General</c:formatCode>
                <c:ptCount val="1"/>
                <c:pt idx="0">
                  <c:v>0</c:v>
                </c:pt>
              </c:numCache>
            </c:numRef>
          </c:val>
          <c:extLst>
            <c:ext xmlns:c16="http://schemas.microsoft.com/office/drawing/2014/chart" uri="{C3380CC4-5D6E-409C-BE32-E72D297353CC}">
              <c16:uniqueId val="{0000000E-B6B8-4E46-A211-652753BC05CE}"/>
            </c:ext>
          </c:extLst>
        </c:ser>
        <c:ser>
          <c:idx val="7"/>
          <c:order val="7"/>
          <c:tx>
            <c:strRef>
              <c:f>tlač!$A$73</c:f>
              <c:strCache>
                <c:ptCount val="1"/>
                <c:pt idx="0">
                  <c:v>prírodný učebný štýl</c:v>
                </c:pt>
              </c:strCache>
            </c:strRef>
          </c:tx>
          <c:spPr>
            <a:solidFill>
              <a:srgbClr val="99CCFF"/>
            </a:solidFill>
            <a:ln>
              <a:solidFill>
                <a:schemeClr val="tx1"/>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tlač!$B$73</c:f>
              <c:numCache>
                <c:formatCode>General</c:formatCode>
                <c:ptCount val="1"/>
                <c:pt idx="0">
                  <c:v>0</c:v>
                </c:pt>
              </c:numCache>
            </c:numRef>
          </c:val>
          <c:extLst>
            <c:ext xmlns:c16="http://schemas.microsoft.com/office/drawing/2014/chart" uri="{C3380CC4-5D6E-409C-BE32-E72D297353CC}">
              <c16:uniqueId val="{0000000F-B6B8-4E46-A211-652753BC05CE}"/>
            </c:ext>
          </c:extLst>
        </c:ser>
        <c:dLbls>
          <c:showLegendKey val="0"/>
          <c:showVal val="0"/>
          <c:showCatName val="0"/>
          <c:showSerName val="0"/>
          <c:showPercent val="0"/>
          <c:showBubbleSize val="0"/>
        </c:dLbls>
        <c:gapWidth val="150"/>
        <c:axId val="35181696"/>
        <c:axId val="35183232"/>
      </c:barChart>
      <c:catAx>
        <c:axId val="35181696"/>
        <c:scaling>
          <c:orientation val="minMax"/>
        </c:scaling>
        <c:delete val="0"/>
        <c:axPos val="b"/>
        <c:numFmt formatCode="General" sourceLinked="1"/>
        <c:majorTickMark val="out"/>
        <c:minorTickMark val="none"/>
        <c:tickLblPos val="nextTo"/>
        <c:spPr>
          <a:ln w="3175">
            <a:noFill/>
            <a:prstDash val="solid"/>
          </a:ln>
        </c:spPr>
        <c:txPr>
          <a:bodyPr rot="-2700000" vert="horz"/>
          <a:lstStyle/>
          <a:p>
            <a:pPr>
              <a:defRPr sz="800" b="0" i="0" u="none" strike="noStrike" baseline="0">
                <a:solidFill>
                  <a:schemeClr val="bg1"/>
                </a:solidFill>
                <a:latin typeface="Arial"/>
                <a:ea typeface="Arial"/>
                <a:cs typeface="Arial"/>
              </a:defRPr>
            </a:pPr>
            <a:endParaRPr lang="sk-SK"/>
          </a:p>
        </c:txPr>
        <c:crossAx val="35183232"/>
        <c:crosses val="autoZero"/>
        <c:auto val="1"/>
        <c:lblAlgn val="ctr"/>
        <c:lblOffset val="100"/>
        <c:tickLblSkip val="2"/>
        <c:tickMarkSkip val="1"/>
        <c:noMultiLvlLbl val="0"/>
      </c:catAx>
      <c:valAx>
        <c:axId val="351832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sk-SK"/>
          </a:p>
        </c:txPr>
        <c:crossAx val="35181696"/>
        <c:crosses val="autoZero"/>
        <c:crossBetween val="between"/>
        <c:majorUnit val="1"/>
      </c:valAx>
      <c:spPr>
        <a:solidFill>
          <a:srgbClr val="FFFFFF"/>
        </a:solidFill>
        <a:ln w="12700">
          <a:solidFill>
            <a:srgbClr val="808080"/>
          </a:solidFill>
          <a:prstDash val="solid"/>
        </a:ln>
      </c:spPr>
    </c:plotArea>
    <c:legend>
      <c:legendPos val="r"/>
      <c:layout>
        <c:manualLayout>
          <c:xMode val="edge"/>
          <c:yMode val="edge"/>
          <c:x val="0.44139194312422658"/>
          <c:y val="0.20395561665902875"/>
          <c:w val="0.52488709181622573"/>
          <c:h val="0.7415695260314683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k-SK"/>
        </a:p>
      </c:txPr>
    </c:legend>
    <c:plotVisOnly val="1"/>
    <c:dispBlanksAs val="gap"/>
    <c:showDLblsOverMax val="0"/>
  </c:chart>
  <c:spPr>
    <a:solidFill>
      <a:schemeClr val="bg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sk-SK"/>
    </a:p>
  </c:txPr>
  <c:printSettings>
    <c:headerFooter alignWithMargins="0"/>
    <c:pageMargins b="1" l="0.75000000000000011" r="0.75000000000000011" t="1" header="0.49212598450000006" footer="0.49212598450000006"/>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vyhodnotenie dotazn&#237;ka'!A1"/><Relationship Id="rId7" Type="http://schemas.openxmlformats.org/officeDocument/2006/relationships/hyperlink" Target="mailto:katarina.brinzikova@gmail.com" TargetMode="External"/><Relationship Id="rId2" Type="http://schemas.openxmlformats.org/officeDocument/2006/relationships/hyperlink" Target="#dotazn&#237;k!A1"/><Relationship Id="rId1" Type="http://schemas.openxmlformats.org/officeDocument/2006/relationships/hyperlink" Target="https://brinzikova.webnode.sk/dotaznik/" TargetMode="External"/><Relationship Id="rId6" Type="http://schemas.openxmlformats.org/officeDocument/2006/relationships/hyperlink" Target="#'tla&#269;-popis'!A1"/><Relationship Id="rId5" Type="http://schemas.openxmlformats.org/officeDocument/2006/relationships/hyperlink" Target="#tla&#269;!A1"/><Relationship Id="rId4" Type="http://schemas.openxmlformats.org/officeDocument/2006/relationships/hyperlink" Target="#'Z&#225;vere&#269;n&#225; spr&#225;va'!A1"/></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26" Type="http://schemas.openxmlformats.org/officeDocument/2006/relationships/chart" Target="../charts/chart29.xml"/><Relationship Id="rId3" Type="http://schemas.openxmlformats.org/officeDocument/2006/relationships/chart" Target="../charts/chart6.xml"/><Relationship Id="rId21" Type="http://schemas.openxmlformats.org/officeDocument/2006/relationships/chart" Target="../charts/chart24.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5" Type="http://schemas.openxmlformats.org/officeDocument/2006/relationships/chart" Target="../charts/chart28.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29" Type="http://schemas.openxmlformats.org/officeDocument/2006/relationships/chart" Target="../charts/chart32.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24" Type="http://schemas.openxmlformats.org/officeDocument/2006/relationships/chart" Target="../charts/chart27.xml"/><Relationship Id="rId5" Type="http://schemas.openxmlformats.org/officeDocument/2006/relationships/chart" Target="../charts/chart8.xml"/><Relationship Id="rId15" Type="http://schemas.openxmlformats.org/officeDocument/2006/relationships/chart" Target="../charts/chart18.xml"/><Relationship Id="rId23" Type="http://schemas.openxmlformats.org/officeDocument/2006/relationships/chart" Target="../charts/chart26.xml"/><Relationship Id="rId28" Type="http://schemas.openxmlformats.org/officeDocument/2006/relationships/chart" Target="../charts/chart31.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 Id="rId22" Type="http://schemas.openxmlformats.org/officeDocument/2006/relationships/chart" Target="../charts/chart25.xml"/><Relationship Id="rId27" Type="http://schemas.openxmlformats.org/officeDocument/2006/relationships/chart" Target="../charts/chart30.xml"/><Relationship Id="rId30"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66675</xdr:rowOff>
    </xdr:from>
    <xdr:ext cx="12223411" cy="4623280"/>
    <xdr:sp macro="" textlink="">
      <xdr:nvSpPr>
        <xdr:cNvPr id="2" name="BlokTextu 1"/>
        <xdr:cNvSpPr txBox="1"/>
      </xdr:nvSpPr>
      <xdr:spPr>
        <a:xfrm>
          <a:off x="66675" y="66675"/>
          <a:ext cx="12223411" cy="4623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200" b="1">
              <a:solidFill>
                <a:srgbClr val="002060"/>
              </a:solidFill>
              <a:latin typeface="Tahoma" panose="020B0604030504040204" pitchFamily="34" charset="0"/>
              <a:ea typeface="Tahoma" panose="020B0604030504040204" pitchFamily="34" charset="0"/>
              <a:cs typeface="Tahoma" panose="020B0604030504040204" pitchFamily="34" charset="0"/>
            </a:rPr>
            <a:t>ÚVODNÉ SLOVO</a:t>
          </a:r>
        </a:p>
        <a:p>
          <a:endParaRPr lang="sk-SK" sz="1200" b="1">
            <a:solidFill>
              <a:srgbClr val="002060"/>
            </a:solidFill>
            <a:latin typeface="Tahoma" panose="020B0604030504040204" pitchFamily="34" charset="0"/>
            <a:ea typeface="Tahoma" panose="020B0604030504040204" pitchFamily="34" charset="0"/>
            <a:cs typeface="Tahoma" panose="020B0604030504040204" pitchFamily="34" charset="0"/>
          </a:endParaRPr>
        </a:p>
        <a:p>
          <a:endParaRPr lang="sk-SK" sz="1200">
            <a:latin typeface="Tahoma" panose="020B0604030504040204" pitchFamily="34" charset="0"/>
            <a:ea typeface="Tahoma" panose="020B0604030504040204" pitchFamily="34" charset="0"/>
            <a:cs typeface="Tahoma" panose="020B0604030504040204" pitchFamily="34" charset="0"/>
          </a:endParaRPr>
        </a:p>
        <a:p>
          <a:r>
            <a:rPr lang="sk-SK" sz="1200">
              <a:latin typeface="Tahoma" panose="020B0604030504040204" pitchFamily="34" charset="0"/>
              <a:ea typeface="Tahoma" panose="020B0604030504040204" pitchFamily="34" charset="0"/>
              <a:cs typeface="Tahoma" panose="020B0604030504040204" pitchFamily="34" charset="0"/>
            </a:rPr>
            <a:t>Vážené kolegyne/</a:t>
          </a:r>
          <a:r>
            <a:rPr lang="sk-SK" sz="1200" baseline="0">
              <a:latin typeface="Tahoma" panose="020B0604030504040204" pitchFamily="34" charset="0"/>
              <a:ea typeface="Tahoma" panose="020B0604030504040204" pitchFamily="34" charset="0"/>
              <a:cs typeface="Tahoma" panose="020B0604030504040204" pitchFamily="34" charset="0"/>
            </a:rPr>
            <a:t> Vážení kolegovia, </a:t>
          </a:r>
        </a:p>
        <a:p>
          <a:endParaRPr lang="sk-SK" sz="1200" baseline="0">
            <a:latin typeface="Tahoma" panose="020B0604030504040204" pitchFamily="34" charset="0"/>
            <a:ea typeface="Tahoma" panose="020B0604030504040204" pitchFamily="34" charset="0"/>
            <a:cs typeface="Tahoma" panose="020B0604030504040204" pitchFamily="34" charset="0"/>
          </a:endParaRPr>
        </a:p>
        <a:p>
          <a:r>
            <a:rPr lang="sk-SK" sz="1200" baseline="0">
              <a:latin typeface="Tahoma" panose="020B0604030504040204" pitchFamily="34" charset="0"/>
              <a:ea typeface="Tahoma" panose="020B0604030504040204" pitchFamily="34" charset="0"/>
              <a:cs typeface="Tahoma" panose="020B0604030504040204" pitchFamily="34" charset="0"/>
            </a:rPr>
            <a:t>dostáva sa k Vám pedagogická pomôcka, ktorá Vám pomôže prehľadne vyhodnotiť 80 otázkový dotazník viacnásobných </a:t>
          </a:r>
        </a:p>
        <a:p>
          <a:r>
            <a:rPr lang="sk-SK" sz="1200" baseline="0">
              <a:latin typeface="Tahoma" panose="020B0604030504040204" pitchFamily="34" charset="0"/>
              <a:ea typeface="Tahoma" panose="020B0604030504040204" pitchFamily="34" charset="0"/>
              <a:cs typeface="Tahoma" panose="020B0604030504040204" pitchFamily="34" charset="0"/>
            </a:rPr>
            <a:t>inteligencií H. Gardnera. Jediné, čo potrebujete, je rozdať dotazník žiakom </a:t>
          </a:r>
        </a:p>
        <a:p>
          <a:r>
            <a:rPr lang="sk-SK" sz="1200" baseline="0">
              <a:latin typeface="Tahoma" panose="020B0604030504040204" pitchFamily="34" charset="0"/>
              <a:ea typeface="Tahoma" panose="020B0604030504040204" pitchFamily="34" charset="0"/>
              <a:cs typeface="Tahoma" panose="020B0604030504040204" pitchFamily="34" charset="0"/>
            </a:rPr>
            <a:t>a údaje nahodiť do prehľadnej tabuľky, ktorá sa nachádza v Hárku -               . </a:t>
          </a:r>
        </a:p>
        <a:p>
          <a:r>
            <a:rPr lang="sk-SK" sz="1200" baseline="0">
              <a:latin typeface="Tahoma" panose="020B0604030504040204" pitchFamily="34" charset="0"/>
              <a:ea typeface="Tahoma" panose="020B0604030504040204" pitchFamily="34" charset="0"/>
              <a:cs typeface="Tahoma" panose="020B0604030504040204" pitchFamily="34" charset="0"/>
            </a:rPr>
            <a:t>Zapisovateľ v tomto Hárku vyplní v tabuľke </a:t>
          </a:r>
          <a:r>
            <a:rPr lang="sk-SK" sz="1200" baseline="0">
              <a:solidFill>
                <a:srgbClr val="0070C0"/>
              </a:solidFill>
              <a:latin typeface="Tahoma" panose="020B0604030504040204" pitchFamily="34" charset="0"/>
              <a:ea typeface="Tahoma" panose="020B0604030504040204" pitchFamily="34" charset="0"/>
              <a:cs typeface="Tahoma" panose="020B0604030504040204" pitchFamily="34" charset="0"/>
            </a:rPr>
            <a:t>meno a priezvisko žiaka </a:t>
          </a:r>
          <a:r>
            <a:rPr lang="sk-SK" sz="1200" baseline="0">
              <a:latin typeface="Tahoma" panose="020B0604030504040204" pitchFamily="34" charset="0"/>
              <a:ea typeface="Tahoma" panose="020B0604030504040204" pitchFamily="34" charset="0"/>
              <a:cs typeface="Tahoma" panose="020B0604030504040204" pitchFamily="34" charset="0"/>
            </a:rPr>
            <a:t>a jeho zvolené výroky/tvrdenia zapíše do tabuľky </a:t>
          </a:r>
          <a:r>
            <a:rPr lang="sk-SK" sz="1200" baseline="0">
              <a:solidFill>
                <a:srgbClr val="0070C0"/>
              </a:solidFill>
              <a:latin typeface="Tahoma" panose="020B0604030504040204" pitchFamily="34" charset="0"/>
              <a:ea typeface="Tahoma" panose="020B0604030504040204" pitchFamily="34" charset="0"/>
              <a:cs typeface="Tahoma" panose="020B0604030504040204" pitchFamily="34" charset="0"/>
            </a:rPr>
            <a:t>písmenom "a"</a:t>
          </a:r>
          <a:r>
            <a:rPr lang="sk-SK" sz="1200" baseline="0">
              <a:latin typeface="Tahoma" panose="020B0604030504040204" pitchFamily="34" charset="0"/>
              <a:ea typeface="Tahoma" panose="020B0604030504040204" pitchFamily="34" charset="0"/>
              <a:cs typeface="Tahoma" panose="020B0604030504040204" pitchFamily="34" charset="0"/>
            </a:rPr>
            <a:t> v zmysle slova áno. </a:t>
          </a:r>
        </a:p>
        <a:p>
          <a:r>
            <a:rPr lang="sk-SK" sz="1200" baseline="0">
              <a:latin typeface="Tahoma" panose="020B0604030504040204" pitchFamily="34" charset="0"/>
              <a:ea typeface="Tahoma" panose="020B0604030504040204" pitchFamily="34" charset="0"/>
              <a:cs typeface="Tahoma" panose="020B0604030504040204" pitchFamily="34" charset="0"/>
            </a:rPr>
            <a:t>Žiaden iný znak výpočet nespôsobí. O všetko ostatné sa už postará program. </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V programe sú odlíšené otázky po desiatkach a to predelovou čiarou, takže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zadávateľ údajov sa v prípade omylu veľmi ľahko zorientuje.</a:t>
          </a:r>
          <a:endParaRPr lang="sk-SK" sz="1200" baseline="0">
            <a:latin typeface="Tahoma" panose="020B0604030504040204" pitchFamily="34" charset="0"/>
            <a:ea typeface="Tahoma" panose="020B0604030504040204" pitchFamily="34" charset="0"/>
            <a:cs typeface="Tahoma" panose="020B0604030504040204" pitchFamily="34" charset="0"/>
          </a:endParaRPr>
        </a:p>
        <a:p>
          <a:endParaRPr lang="sk-SK" sz="1200" baseline="0">
            <a:latin typeface="Tahoma" panose="020B0604030504040204" pitchFamily="34" charset="0"/>
            <a:ea typeface="Tahoma" panose="020B0604030504040204" pitchFamily="34" charset="0"/>
            <a:cs typeface="Tahoma" panose="020B0604030504040204" pitchFamily="34" charset="0"/>
          </a:endParaRP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Druhý hárok s názvom </a:t>
          </a:r>
          <a:r>
            <a:rPr lang="sk-SK" sz="1200" b="1">
              <a:solidFill>
                <a:schemeClr val="bg1"/>
              </a:solidFill>
              <a:effectLst/>
              <a:latin typeface="Tahoma" panose="020B0604030504040204" pitchFamily="34" charset="0"/>
              <a:ea typeface="Tahoma" panose="020B0604030504040204" pitchFamily="34" charset="0"/>
              <a:cs typeface="Tahoma" panose="020B0604030504040204" pitchFamily="34" charset="0"/>
            </a:rPr>
            <a:t>vyhodnotenie dotazní</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 vyhodnocuje výsledky konkrétneho dotazníka.</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Najvyšší počet bodov určí druh inteligencie a súčasne aj učebný štýl </a:t>
          </a:r>
          <a:r>
            <a:rPr lang="sk-SK" sz="1100">
              <a:solidFill>
                <a:schemeClr val="tx1"/>
              </a:solidFill>
              <a:effectLst/>
              <a:latin typeface="+mn-lt"/>
              <a:ea typeface="+mn-ea"/>
              <a:cs typeface="+mn-cs"/>
            </a:rPr>
            <a:t>(výskytovo prvý, ale v celkovom vyhodnotení sú uvedené všetky)</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Všetky výskyty sú</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farebne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viditeľné - vďaka prehľadnosti bude výsledok zrejmý. V</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prípade, keď nejaký žiak chýba a v hárku dotazník nemá údaje vypísané, tak práve v tomto stĺpci</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sa objavujú hlášky typu: „vyplň údaje v dotazníku“. Pod touto tabuľkou, na ktorej je nastavený automatický filter sa zobrazuje stĺpcový diagram.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Učiteľ (zadávateľ) si v stĺpci „priezvisko“ cez filter vyberie konkrétneho žiaka a ten sa mu prehľadne zobrazí. Tento filter je výhodný, ak si zadávateľ potrebuje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porovnať</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dvoch, troch žiakov (znalosť MS Excel - Údaje/Filtre). </a:t>
          </a:r>
        </a:p>
        <a:p>
          <a:r>
            <a:rPr lang="sk-SK" sz="120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Záverečná správa </a:t>
          </a:r>
          <a:r>
            <a:rPr lang="sk-SK" sz="12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vyhodnocuje triedu ako celok.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V poslednom hárku, s názvom </a:t>
          </a:r>
          <a:r>
            <a:rPr lang="sk-SK" sz="1200" b="1">
              <a:solidFill>
                <a:schemeClr val="bg1"/>
              </a:solidFill>
              <a:effectLst/>
              <a:latin typeface="Tahoma" panose="020B0604030504040204" pitchFamily="34" charset="0"/>
              <a:ea typeface="Tahoma" panose="020B0604030504040204" pitchFamily="34" charset="0"/>
              <a:cs typeface="Tahoma" panose="020B0604030504040204" pitchFamily="34" charset="0"/>
            </a:rPr>
            <a:t>tlač</a:t>
          </a:r>
          <a:r>
            <a:rPr lang="sk-SK" sz="1200" b="0">
              <a:solidFill>
                <a:schemeClr val="bg1"/>
              </a:solidFill>
              <a:effectLst/>
              <a:latin typeface="Tahoma" panose="020B0604030504040204" pitchFamily="34" charset="0"/>
              <a:ea typeface="Tahoma" panose="020B0604030504040204" pitchFamily="34" charset="0"/>
              <a:cs typeface="Tahoma" panose="020B0604030504040204" pitchFamily="34" charset="0"/>
            </a:rPr>
            <a:t>,</a:t>
          </a:r>
          <a:r>
            <a:rPr lang="sk-SK" sz="120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je pripravených 30 kartičiek do tlače (obsah je generovaný automaticky), ktoré môže zadávateľ vytlačiť a rozdať žiakom. </a:t>
          </a:r>
        </a:p>
        <a:p>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Podľa zváženia môže ku grafu priložiť slovný popis učebného štýlu,</a:t>
          </a:r>
          <a:r>
            <a:rPr lang="sk-SK" sz="120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sk-SK" sz="1200" b="1">
              <a:solidFill>
                <a:schemeClr val="bg1"/>
              </a:solidFill>
              <a:effectLst/>
              <a:latin typeface="Tahoma" panose="020B0604030504040204" pitchFamily="34" charset="0"/>
              <a:ea typeface="Tahoma" panose="020B0604030504040204" pitchFamily="34" charset="0"/>
              <a:cs typeface="Tahoma" panose="020B0604030504040204" pitchFamily="34" charset="0"/>
            </a:rPr>
            <a:t>tlač-popis</a:t>
          </a:r>
          <a:r>
            <a:rPr lang="sk-SK" sz="1200">
              <a:solidFill>
                <a:schemeClr val="tx1"/>
              </a:solidFill>
              <a:effectLst/>
              <a:latin typeface="Tahoma" panose="020B0604030504040204" pitchFamily="34" charset="0"/>
              <a:ea typeface="Tahoma" panose="020B0604030504040204" pitchFamily="34" charset="0"/>
              <a:cs typeface="Tahoma" panose="020B0604030504040204" pitchFamily="34" charset="0"/>
            </a:rPr>
            <a:t>, ktorý si namnoží podľa počtu výskytov v dotazníku, ktoré mu tiež program automaticky vypočíta.</a:t>
          </a:r>
          <a:endParaRPr lang="sk-SK" sz="1200" baseline="0">
            <a:latin typeface="Tahoma" panose="020B0604030504040204" pitchFamily="34" charset="0"/>
            <a:ea typeface="Tahoma" panose="020B0604030504040204" pitchFamily="34" charset="0"/>
            <a:cs typeface="Tahoma" panose="020B0604030504040204" pitchFamily="34" charset="0"/>
          </a:endParaRPr>
        </a:p>
        <a:p>
          <a:endParaRPr lang="sk-SK" sz="1200">
            <a:latin typeface="Tahoma" panose="020B0604030504040204" pitchFamily="34" charset="0"/>
            <a:ea typeface="Tahoma" panose="020B0604030504040204" pitchFamily="34" charset="0"/>
            <a:cs typeface="Tahoma" panose="020B0604030504040204" pitchFamily="34" charset="0"/>
          </a:endParaRPr>
        </a:p>
        <a:p>
          <a:r>
            <a:rPr lang="sk-SK" sz="1200">
              <a:latin typeface="Tahoma" panose="020B0604030504040204" pitchFamily="34" charset="0"/>
              <a:ea typeface="Tahoma" panose="020B0604030504040204" pitchFamily="34" charset="0"/>
              <a:cs typeface="Tahoma" panose="020B0604030504040204" pitchFamily="34" charset="0"/>
            </a:rPr>
            <a:t>V prípade akýchkoľvek</a:t>
          </a:r>
          <a:r>
            <a:rPr lang="sk-SK" sz="1200" baseline="0">
              <a:latin typeface="Tahoma" panose="020B0604030504040204" pitchFamily="34" charset="0"/>
              <a:ea typeface="Tahoma" panose="020B0604030504040204" pitchFamily="34" charset="0"/>
              <a:cs typeface="Tahoma" panose="020B0604030504040204" pitchFamily="34" charset="0"/>
            </a:rPr>
            <a:t> otázok ohľadom programu ma neváhajte kontaktovať: </a:t>
          </a:r>
        </a:p>
      </xdr:txBody>
    </xdr:sp>
    <xdr:clientData/>
  </xdr:oneCellAnchor>
  <xdr:oneCellAnchor>
    <xdr:from>
      <xdr:col>8</xdr:col>
      <xdr:colOff>285750</xdr:colOff>
      <xdr:row>7</xdr:row>
      <xdr:rowOff>47625</xdr:rowOff>
    </xdr:from>
    <xdr:ext cx="1733936" cy="264560"/>
    <xdr:sp macro="" textlink="">
      <xdr:nvSpPr>
        <xdr:cNvPr id="3" name="BlokTextu 2">
          <a:hlinkClick xmlns:r="http://schemas.openxmlformats.org/officeDocument/2006/relationships" r:id="rId1" tooltip="klik"/>
        </xdr:cNvPr>
        <xdr:cNvSpPr txBox="1"/>
      </xdr:nvSpPr>
      <xdr:spPr>
        <a:xfrm>
          <a:off x="5162550" y="1181100"/>
          <a:ext cx="17339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sk-SK" sz="1100" b="1" baseline="0">
              <a:solidFill>
                <a:srgbClr val="C00000"/>
              </a:solidFill>
              <a:effectLst/>
              <a:latin typeface="+mn-lt"/>
              <a:ea typeface="+mn-ea"/>
              <a:cs typeface="+mn-cs"/>
            </a:rPr>
            <a:t>Dotazník na stiahnutie TU.</a:t>
          </a:r>
          <a:endParaRPr lang="sk-SK" b="1">
            <a:solidFill>
              <a:srgbClr val="C00000"/>
            </a:solidFill>
            <a:effectLst/>
          </a:endParaRPr>
        </a:p>
      </xdr:txBody>
    </xdr:sp>
    <xdr:clientData/>
  </xdr:oneCellAnchor>
  <xdr:oneCellAnchor>
    <xdr:from>
      <xdr:col>7</xdr:col>
      <xdr:colOff>523875</xdr:colOff>
      <xdr:row>8</xdr:row>
      <xdr:rowOff>104775</xdr:rowOff>
    </xdr:from>
    <xdr:ext cx="674352" cy="196950"/>
    <xdr:sp macro="" textlink="">
      <xdr:nvSpPr>
        <xdr:cNvPr id="4" name="BlokTextu 3">
          <a:hlinkClick xmlns:r="http://schemas.openxmlformats.org/officeDocument/2006/relationships" r:id="rId2" tooltip="zadajte vstupné údaje"/>
        </xdr:cNvPr>
        <xdr:cNvSpPr txBox="1"/>
      </xdr:nvSpPr>
      <xdr:spPr>
        <a:xfrm>
          <a:off x="4791075" y="1400175"/>
          <a:ext cx="674352" cy="19695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baseline="0">
              <a:solidFill>
                <a:schemeClr val="tx1"/>
              </a:solidFill>
              <a:effectLst/>
              <a:latin typeface="+mn-lt"/>
              <a:ea typeface="+mn-ea"/>
              <a:cs typeface="+mn-cs"/>
            </a:rPr>
            <a:t>dotazník</a:t>
          </a:r>
          <a:endParaRPr lang="sk-SK" sz="1100"/>
        </a:p>
      </xdr:txBody>
    </xdr:sp>
    <xdr:clientData/>
  </xdr:oneCellAnchor>
  <xdr:oneCellAnchor>
    <xdr:from>
      <xdr:col>2</xdr:col>
      <xdr:colOff>533400</xdr:colOff>
      <xdr:row>14</xdr:row>
      <xdr:rowOff>9524</xdr:rowOff>
    </xdr:from>
    <xdr:ext cx="1566711" cy="198000"/>
    <xdr:sp macro="" textlink="">
      <xdr:nvSpPr>
        <xdr:cNvPr id="5" name="BlokTextu 4">
          <a:hlinkClick xmlns:r="http://schemas.openxmlformats.org/officeDocument/2006/relationships" r:id="rId3" tooltip="vyhodnotenie dotazníka"/>
        </xdr:cNvPr>
        <xdr:cNvSpPr txBox="1"/>
      </xdr:nvSpPr>
      <xdr:spPr>
        <a:xfrm>
          <a:off x="1752600" y="2276474"/>
          <a:ext cx="1566711" cy="19800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solidFill>
                <a:schemeClr val="bg1"/>
              </a:solidFill>
            </a:rPr>
            <a:t>vyhodnotenie dotazníka</a:t>
          </a:r>
        </a:p>
      </xdr:txBody>
    </xdr:sp>
    <xdr:clientData/>
  </xdr:oneCellAnchor>
  <xdr:oneCellAnchor>
    <xdr:from>
      <xdr:col>0</xdr:col>
      <xdr:colOff>152400</xdr:colOff>
      <xdr:row>21</xdr:row>
      <xdr:rowOff>28574</xdr:rowOff>
    </xdr:from>
    <xdr:ext cx="1182183" cy="197885"/>
    <xdr:sp macro="" textlink="">
      <xdr:nvSpPr>
        <xdr:cNvPr id="6" name="BlokTextu 5">
          <a:hlinkClick xmlns:r="http://schemas.openxmlformats.org/officeDocument/2006/relationships" r:id="rId4" tooltip="záverečná správa"/>
        </xdr:cNvPr>
        <xdr:cNvSpPr txBox="1"/>
      </xdr:nvSpPr>
      <xdr:spPr>
        <a:xfrm>
          <a:off x="152400" y="3428999"/>
          <a:ext cx="1182183" cy="197885"/>
        </a:xfrm>
        <a:prstGeom prst="rect">
          <a:avLst/>
        </a:prstGeom>
        <a:solidFill>
          <a:srgbClr val="99CC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Záverečná správa</a:t>
          </a:r>
        </a:p>
      </xdr:txBody>
    </xdr:sp>
    <xdr:clientData/>
  </xdr:oneCellAnchor>
  <xdr:oneCellAnchor>
    <xdr:from>
      <xdr:col>3</xdr:col>
      <xdr:colOff>390525</xdr:colOff>
      <xdr:row>22</xdr:row>
      <xdr:rowOff>28574</xdr:rowOff>
    </xdr:from>
    <xdr:ext cx="391517" cy="198000"/>
    <xdr:sp macro="" textlink="">
      <xdr:nvSpPr>
        <xdr:cNvPr id="7" name="BlokTextu 6">
          <a:hlinkClick xmlns:r="http://schemas.openxmlformats.org/officeDocument/2006/relationships" r:id="rId5" tooltip="tlač"/>
        </xdr:cNvPr>
        <xdr:cNvSpPr txBox="1"/>
      </xdr:nvSpPr>
      <xdr:spPr>
        <a:xfrm>
          <a:off x="2219325" y="3590924"/>
          <a:ext cx="391517" cy="198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tlač</a:t>
          </a:r>
        </a:p>
      </xdr:txBody>
    </xdr:sp>
    <xdr:clientData/>
  </xdr:oneCellAnchor>
  <xdr:oneCellAnchor>
    <xdr:from>
      <xdr:col>7</xdr:col>
      <xdr:colOff>438150</xdr:colOff>
      <xdr:row>23</xdr:row>
      <xdr:rowOff>95249</xdr:rowOff>
    </xdr:from>
    <xdr:ext cx="744884" cy="198000"/>
    <xdr:sp macro="" textlink="">
      <xdr:nvSpPr>
        <xdr:cNvPr id="8" name="BlokTextu 7">
          <a:hlinkClick xmlns:r="http://schemas.openxmlformats.org/officeDocument/2006/relationships" r:id="rId6" tooltip="tlač-popis"/>
        </xdr:cNvPr>
        <xdr:cNvSpPr txBox="1"/>
      </xdr:nvSpPr>
      <xdr:spPr>
        <a:xfrm>
          <a:off x="4705350" y="3819524"/>
          <a:ext cx="744884" cy="198000"/>
        </a:xfrm>
        <a:prstGeom prst="rect">
          <a:avLst/>
        </a:prstGeom>
        <a:solidFill>
          <a:srgbClr val="00B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tlač-popis</a:t>
          </a:r>
        </a:p>
      </xdr:txBody>
    </xdr:sp>
    <xdr:clientData/>
  </xdr:oneCellAnchor>
  <xdr:oneCellAnchor>
    <xdr:from>
      <xdr:col>8</xdr:col>
      <xdr:colOff>514350</xdr:colOff>
      <xdr:row>25</xdr:row>
      <xdr:rowOff>66675</xdr:rowOff>
    </xdr:from>
    <xdr:ext cx="2162708" cy="280205"/>
    <xdr:sp macro="" textlink="">
      <xdr:nvSpPr>
        <xdr:cNvPr id="9" name="BlokTextu 8">
          <a:hlinkClick xmlns:r="http://schemas.openxmlformats.org/officeDocument/2006/relationships" r:id="rId7"/>
        </xdr:cNvPr>
        <xdr:cNvSpPr txBox="1"/>
      </xdr:nvSpPr>
      <xdr:spPr>
        <a:xfrm>
          <a:off x="5391150" y="4114800"/>
          <a:ext cx="216270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200" baseline="0">
              <a:solidFill>
                <a:schemeClr val="accent1">
                  <a:lumMod val="75000"/>
                </a:schemeClr>
              </a:solidFill>
              <a:effectLst/>
              <a:latin typeface="+mn-lt"/>
              <a:ea typeface="+mn-ea"/>
              <a:cs typeface="+mn-cs"/>
            </a:rPr>
            <a:t>katarina.brinzikova@gmail.com</a:t>
          </a:r>
          <a:endParaRPr lang="sk-SK" sz="1200">
            <a:solidFill>
              <a:schemeClr val="accent1">
                <a:lumMod val="75000"/>
              </a:schemeClr>
            </a:solidFill>
            <a:effectLst/>
          </a:endParaRPr>
        </a:p>
      </xdr:txBody>
    </xdr:sp>
    <xdr:clientData/>
  </xdr:oneCellAnchor>
  <xdr:twoCellAnchor editAs="oneCell">
    <xdr:from>
      <xdr:col>18</xdr:col>
      <xdr:colOff>314325</xdr:colOff>
      <xdr:row>0</xdr:row>
      <xdr:rowOff>142875</xdr:rowOff>
    </xdr:from>
    <xdr:to>
      <xdr:col>20</xdr:col>
      <xdr:colOff>95249</xdr:colOff>
      <xdr:row>7</xdr:row>
      <xdr:rowOff>9524</xdr:rowOff>
    </xdr:to>
    <xdr:pic>
      <xdr:nvPicPr>
        <xdr:cNvPr id="10" name="Obrázok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287125" y="142875"/>
          <a:ext cx="1000124" cy="1000124"/>
        </a:xfrm>
        <a:prstGeom prst="rect">
          <a:avLst/>
        </a:prstGeom>
      </xdr:spPr>
    </xdr:pic>
    <xdr:clientData/>
  </xdr:twoCellAnchor>
  <xdr:twoCellAnchor>
    <xdr:from>
      <xdr:col>13</xdr:col>
      <xdr:colOff>323850</xdr:colOff>
      <xdr:row>0</xdr:row>
      <xdr:rowOff>85726</xdr:rowOff>
    </xdr:from>
    <xdr:to>
      <xdr:col>18</xdr:col>
      <xdr:colOff>581025</xdr:colOff>
      <xdr:row>2</xdr:row>
      <xdr:rowOff>42081</xdr:rowOff>
    </xdr:to>
    <xdr:sp macro="" textlink="">
      <xdr:nvSpPr>
        <xdr:cNvPr id="11" name="BlokTextu 26"/>
        <xdr:cNvSpPr txBox="1"/>
      </xdr:nvSpPr>
      <xdr:spPr>
        <a:xfrm>
          <a:off x="8248650" y="85726"/>
          <a:ext cx="3305175" cy="280205"/>
        </a:xfrm>
        <a:prstGeom prst="rect">
          <a:avLst/>
        </a:prstGeom>
        <a:noFill/>
      </xdr:spPr>
      <xdr:txBody>
        <a:bodyPr wrap="square" rtlCol="0">
          <a:spAutoFit/>
        </a:bodyPr>
        <a:lstStyle>
          <a:defPPr>
            <a:defRPr lang="sk-S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sk-SK" sz="1200" b="1">
              <a:solidFill>
                <a:schemeClr val="accent1">
                  <a:lumMod val="50000"/>
                </a:schemeClr>
              </a:solidFill>
            </a:rPr>
            <a:t>https://brinzikova.webnode.sk/ucebne-styly/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581025</xdr:colOff>
      <xdr:row>34</xdr:row>
      <xdr:rowOff>95250</xdr:rowOff>
    </xdr:from>
    <xdr:to>
      <xdr:col>10</xdr:col>
      <xdr:colOff>200025</xdr:colOff>
      <xdr:row>58</xdr:row>
      <xdr:rowOff>114300</xdr:rowOff>
    </xdr:to>
    <xdr:graphicFrame macro="">
      <xdr:nvGraphicFramePr>
        <xdr:cNvPr id="2071"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533400</xdr:colOff>
      <xdr:row>61</xdr:row>
      <xdr:rowOff>38100</xdr:rowOff>
    </xdr:from>
    <xdr:to>
      <xdr:col>10</xdr:col>
      <xdr:colOff>285750</xdr:colOff>
      <xdr:row>85</xdr:row>
      <xdr:rowOff>66675</xdr:rowOff>
    </xdr:to>
    <xdr:graphicFrame macro="">
      <xdr:nvGraphicFramePr>
        <xdr:cNvPr id="2072" name="Graf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609600</xdr:colOff>
      <xdr:row>0</xdr:row>
      <xdr:rowOff>171450</xdr:rowOff>
    </xdr:from>
    <xdr:to>
      <xdr:col>2</xdr:col>
      <xdr:colOff>28575</xdr:colOff>
      <xdr:row>1</xdr:row>
      <xdr:rowOff>95250</xdr:rowOff>
    </xdr:to>
    <xdr:sp macro="" textlink="">
      <xdr:nvSpPr>
        <xdr:cNvPr id="2073" name="AutoShape 24"/>
        <xdr:cNvSpPr>
          <a:spLocks noChangeArrowheads="1"/>
        </xdr:cNvSpPr>
      </xdr:nvSpPr>
      <xdr:spPr bwMode="auto">
        <a:xfrm>
          <a:off x="904875" y="400050"/>
          <a:ext cx="180975" cy="257175"/>
        </a:xfrm>
        <a:prstGeom prst="downArrow">
          <a:avLst>
            <a:gd name="adj1" fmla="val 36843"/>
            <a:gd name="adj2" fmla="val 37072"/>
          </a:avLst>
        </a:prstGeom>
        <a:gradFill rotWithShape="1">
          <a:gsLst>
            <a:gs pos="0">
              <a:srgbClr val="FFFF00"/>
            </a:gs>
            <a:gs pos="50000">
              <a:srgbClr val="FF9900"/>
            </a:gs>
            <a:gs pos="100000">
              <a:srgbClr val="FFFF00"/>
            </a:gs>
          </a:gsLst>
          <a:lin ang="270000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13</xdr:row>
      <xdr:rowOff>95250</xdr:rowOff>
    </xdr:from>
    <xdr:to>
      <xdr:col>23</xdr:col>
      <xdr:colOff>295275</xdr:colOff>
      <xdr:row>32</xdr:row>
      <xdr:rowOff>114300</xdr:rowOff>
    </xdr:to>
    <xdr:graphicFrame macro="">
      <xdr:nvGraphicFramePr>
        <xdr:cNvPr id="5152"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390525</xdr:colOff>
      <xdr:row>0</xdr:row>
      <xdr:rowOff>19050</xdr:rowOff>
    </xdr:from>
    <xdr:to>
      <xdr:col>13</xdr:col>
      <xdr:colOff>514350</xdr:colOff>
      <xdr:row>10</xdr:row>
      <xdr:rowOff>161925</xdr:rowOff>
    </xdr:to>
    <xdr:graphicFrame macro="">
      <xdr:nvGraphicFramePr>
        <xdr:cNvPr id="23848"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361950</xdr:colOff>
      <xdr:row>13</xdr:row>
      <xdr:rowOff>28575</xdr:rowOff>
    </xdr:from>
    <xdr:to>
      <xdr:col>13</xdr:col>
      <xdr:colOff>485775</xdr:colOff>
      <xdr:row>23</xdr:row>
      <xdr:rowOff>180975</xdr:rowOff>
    </xdr:to>
    <xdr:graphicFrame macro="">
      <xdr:nvGraphicFramePr>
        <xdr:cNvPr id="23849"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352425</xdr:colOff>
      <xdr:row>26</xdr:row>
      <xdr:rowOff>19050</xdr:rowOff>
    </xdr:from>
    <xdr:to>
      <xdr:col>13</xdr:col>
      <xdr:colOff>476250</xdr:colOff>
      <xdr:row>36</xdr:row>
      <xdr:rowOff>171450</xdr:rowOff>
    </xdr:to>
    <xdr:graphicFrame macro="">
      <xdr:nvGraphicFramePr>
        <xdr:cNvPr id="23850"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390525</xdr:colOff>
      <xdr:row>38</xdr:row>
      <xdr:rowOff>19050</xdr:rowOff>
    </xdr:from>
    <xdr:to>
      <xdr:col>13</xdr:col>
      <xdr:colOff>514350</xdr:colOff>
      <xdr:row>48</xdr:row>
      <xdr:rowOff>161925</xdr:rowOff>
    </xdr:to>
    <xdr:graphicFrame macro="">
      <xdr:nvGraphicFramePr>
        <xdr:cNvPr id="23851"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361950</xdr:colOff>
      <xdr:row>51</xdr:row>
      <xdr:rowOff>28575</xdr:rowOff>
    </xdr:from>
    <xdr:to>
      <xdr:col>13</xdr:col>
      <xdr:colOff>485775</xdr:colOff>
      <xdr:row>61</xdr:row>
      <xdr:rowOff>180975</xdr:rowOff>
    </xdr:to>
    <xdr:graphicFrame macro="">
      <xdr:nvGraphicFramePr>
        <xdr:cNvPr id="23852"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352425</xdr:colOff>
      <xdr:row>64</xdr:row>
      <xdr:rowOff>19050</xdr:rowOff>
    </xdr:from>
    <xdr:to>
      <xdr:col>13</xdr:col>
      <xdr:colOff>476250</xdr:colOff>
      <xdr:row>74</xdr:row>
      <xdr:rowOff>171450</xdr:rowOff>
    </xdr:to>
    <xdr:graphicFrame macro="">
      <xdr:nvGraphicFramePr>
        <xdr:cNvPr id="2385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352425</xdr:colOff>
      <xdr:row>76</xdr:row>
      <xdr:rowOff>19050</xdr:rowOff>
    </xdr:from>
    <xdr:to>
      <xdr:col>13</xdr:col>
      <xdr:colOff>476250</xdr:colOff>
      <xdr:row>86</xdr:row>
      <xdr:rowOff>171450</xdr:rowOff>
    </xdr:to>
    <xdr:graphicFrame macro="">
      <xdr:nvGraphicFramePr>
        <xdr:cNvPr id="23854"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352425</xdr:colOff>
      <xdr:row>89</xdr:row>
      <xdr:rowOff>19050</xdr:rowOff>
    </xdr:from>
    <xdr:to>
      <xdr:col>13</xdr:col>
      <xdr:colOff>476250</xdr:colOff>
      <xdr:row>99</xdr:row>
      <xdr:rowOff>171450</xdr:rowOff>
    </xdr:to>
    <xdr:graphicFrame macro="">
      <xdr:nvGraphicFramePr>
        <xdr:cNvPr id="23855"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352425</xdr:colOff>
      <xdr:row>102</xdr:row>
      <xdr:rowOff>19050</xdr:rowOff>
    </xdr:from>
    <xdr:to>
      <xdr:col>13</xdr:col>
      <xdr:colOff>476250</xdr:colOff>
      <xdr:row>112</xdr:row>
      <xdr:rowOff>171450</xdr:rowOff>
    </xdr:to>
    <xdr:graphicFrame macro="">
      <xdr:nvGraphicFramePr>
        <xdr:cNvPr id="23856"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361950</xdr:colOff>
      <xdr:row>0</xdr:row>
      <xdr:rowOff>85725</xdr:rowOff>
    </xdr:from>
    <xdr:to>
      <xdr:col>27</xdr:col>
      <xdr:colOff>485775</xdr:colOff>
      <xdr:row>11</xdr:row>
      <xdr:rowOff>28575</xdr:rowOff>
    </xdr:to>
    <xdr:graphicFrame macro="">
      <xdr:nvGraphicFramePr>
        <xdr:cNvPr id="23857"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361950</xdr:colOff>
      <xdr:row>13</xdr:row>
      <xdr:rowOff>85725</xdr:rowOff>
    </xdr:from>
    <xdr:to>
      <xdr:col>27</xdr:col>
      <xdr:colOff>485775</xdr:colOff>
      <xdr:row>24</xdr:row>
      <xdr:rowOff>28575</xdr:rowOff>
    </xdr:to>
    <xdr:graphicFrame macro="">
      <xdr:nvGraphicFramePr>
        <xdr:cNvPr id="23858"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352425</xdr:colOff>
      <xdr:row>26</xdr:row>
      <xdr:rowOff>19050</xdr:rowOff>
    </xdr:from>
    <xdr:to>
      <xdr:col>27</xdr:col>
      <xdr:colOff>476250</xdr:colOff>
      <xdr:row>36</xdr:row>
      <xdr:rowOff>171450</xdr:rowOff>
    </xdr:to>
    <xdr:graphicFrame macro="">
      <xdr:nvGraphicFramePr>
        <xdr:cNvPr id="23859"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390525</xdr:colOff>
      <xdr:row>38</xdr:row>
      <xdr:rowOff>19050</xdr:rowOff>
    </xdr:from>
    <xdr:to>
      <xdr:col>27</xdr:col>
      <xdr:colOff>514350</xdr:colOff>
      <xdr:row>48</xdr:row>
      <xdr:rowOff>161925</xdr:rowOff>
    </xdr:to>
    <xdr:graphicFrame macro="">
      <xdr:nvGraphicFramePr>
        <xdr:cNvPr id="23860"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361950</xdr:colOff>
      <xdr:row>51</xdr:row>
      <xdr:rowOff>28575</xdr:rowOff>
    </xdr:from>
    <xdr:to>
      <xdr:col>27</xdr:col>
      <xdr:colOff>485775</xdr:colOff>
      <xdr:row>61</xdr:row>
      <xdr:rowOff>180975</xdr:rowOff>
    </xdr:to>
    <xdr:graphicFrame macro="">
      <xdr:nvGraphicFramePr>
        <xdr:cNvPr id="23861"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xdr:col>
      <xdr:colOff>352425</xdr:colOff>
      <xdr:row>64</xdr:row>
      <xdr:rowOff>19050</xdr:rowOff>
    </xdr:from>
    <xdr:to>
      <xdr:col>27</xdr:col>
      <xdr:colOff>476250</xdr:colOff>
      <xdr:row>74</xdr:row>
      <xdr:rowOff>171450</xdr:rowOff>
    </xdr:to>
    <xdr:graphicFrame macro="">
      <xdr:nvGraphicFramePr>
        <xdr:cNvPr id="23862"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352425</xdr:colOff>
      <xdr:row>76</xdr:row>
      <xdr:rowOff>19050</xdr:rowOff>
    </xdr:from>
    <xdr:to>
      <xdr:col>27</xdr:col>
      <xdr:colOff>476250</xdr:colOff>
      <xdr:row>86</xdr:row>
      <xdr:rowOff>171450</xdr:rowOff>
    </xdr:to>
    <xdr:graphicFrame macro="">
      <xdr:nvGraphicFramePr>
        <xdr:cNvPr id="2386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352425</xdr:colOff>
      <xdr:row>89</xdr:row>
      <xdr:rowOff>19050</xdr:rowOff>
    </xdr:from>
    <xdr:to>
      <xdr:col>27</xdr:col>
      <xdr:colOff>476250</xdr:colOff>
      <xdr:row>99</xdr:row>
      <xdr:rowOff>171450</xdr:rowOff>
    </xdr:to>
    <xdr:graphicFrame macro="">
      <xdr:nvGraphicFramePr>
        <xdr:cNvPr id="23864"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352425</xdr:colOff>
      <xdr:row>102</xdr:row>
      <xdr:rowOff>19050</xdr:rowOff>
    </xdr:from>
    <xdr:to>
      <xdr:col>27</xdr:col>
      <xdr:colOff>476250</xdr:colOff>
      <xdr:row>112</xdr:row>
      <xdr:rowOff>171450</xdr:rowOff>
    </xdr:to>
    <xdr:graphicFrame macro="">
      <xdr:nvGraphicFramePr>
        <xdr:cNvPr id="23865"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36</xdr:col>
      <xdr:colOff>361950</xdr:colOff>
      <xdr:row>0</xdr:row>
      <xdr:rowOff>104775</xdr:rowOff>
    </xdr:from>
    <xdr:to>
      <xdr:col>41</xdr:col>
      <xdr:colOff>485775</xdr:colOff>
      <xdr:row>11</xdr:row>
      <xdr:rowOff>47625</xdr:rowOff>
    </xdr:to>
    <xdr:graphicFrame macro="">
      <xdr:nvGraphicFramePr>
        <xdr:cNvPr id="23866"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36</xdr:col>
      <xdr:colOff>361950</xdr:colOff>
      <xdr:row>13</xdr:row>
      <xdr:rowOff>85725</xdr:rowOff>
    </xdr:from>
    <xdr:to>
      <xdr:col>41</xdr:col>
      <xdr:colOff>485775</xdr:colOff>
      <xdr:row>24</xdr:row>
      <xdr:rowOff>28575</xdr:rowOff>
    </xdr:to>
    <xdr:graphicFrame macro="">
      <xdr:nvGraphicFramePr>
        <xdr:cNvPr id="23867" name="Graf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352425</xdr:colOff>
      <xdr:row>26</xdr:row>
      <xdr:rowOff>19050</xdr:rowOff>
    </xdr:from>
    <xdr:to>
      <xdr:col>41</xdr:col>
      <xdr:colOff>476250</xdr:colOff>
      <xdr:row>36</xdr:row>
      <xdr:rowOff>171450</xdr:rowOff>
    </xdr:to>
    <xdr:graphicFrame macro="">
      <xdr:nvGraphicFramePr>
        <xdr:cNvPr id="23868"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36</xdr:col>
      <xdr:colOff>390525</xdr:colOff>
      <xdr:row>38</xdr:row>
      <xdr:rowOff>19050</xdr:rowOff>
    </xdr:from>
    <xdr:to>
      <xdr:col>41</xdr:col>
      <xdr:colOff>514350</xdr:colOff>
      <xdr:row>48</xdr:row>
      <xdr:rowOff>161925</xdr:rowOff>
    </xdr:to>
    <xdr:graphicFrame macro="">
      <xdr:nvGraphicFramePr>
        <xdr:cNvPr id="23869"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xdr:col>
      <xdr:colOff>361950</xdr:colOff>
      <xdr:row>51</xdr:row>
      <xdr:rowOff>28575</xdr:rowOff>
    </xdr:from>
    <xdr:to>
      <xdr:col>41</xdr:col>
      <xdr:colOff>485775</xdr:colOff>
      <xdr:row>61</xdr:row>
      <xdr:rowOff>180975</xdr:rowOff>
    </xdr:to>
    <xdr:graphicFrame macro="">
      <xdr:nvGraphicFramePr>
        <xdr:cNvPr id="23870"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352425</xdr:colOff>
      <xdr:row>64</xdr:row>
      <xdr:rowOff>19050</xdr:rowOff>
    </xdr:from>
    <xdr:to>
      <xdr:col>41</xdr:col>
      <xdr:colOff>476250</xdr:colOff>
      <xdr:row>74</xdr:row>
      <xdr:rowOff>171450</xdr:rowOff>
    </xdr:to>
    <xdr:graphicFrame macro="">
      <xdr:nvGraphicFramePr>
        <xdr:cNvPr id="23871"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352425</xdr:colOff>
      <xdr:row>76</xdr:row>
      <xdr:rowOff>19050</xdr:rowOff>
    </xdr:from>
    <xdr:to>
      <xdr:col>41</xdr:col>
      <xdr:colOff>476250</xdr:colOff>
      <xdr:row>86</xdr:row>
      <xdr:rowOff>171450</xdr:rowOff>
    </xdr:to>
    <xdr:graphicFrame macro="">
      <xdr:nvGraphicFramePr>
        <xdr:cNvPr id="23872"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36</xdr:col>
      <xdr:colOff>352425</xdr:colOff>
      <xdr:row>89</xdr:row>
      <xdr:rowOff>19050</xdr:rowOff>
    </xdr:from>
    <xdr:to>
      <xdr:col>41</xdr:col>
      <xdr:colOff>476250</xdr:colOff>
      <xdr:row>99</xdr:row>
      <xdr:rowOff>171450</xdr:rowOff>
    </xdr:to>
    <xdr:graphicFrame macro="">
      <xdr:nvGraphicFramePr>
        <xdr:cNvPr id="2387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352425</xdr:colOff>
      <xdr:row>102</xdr:row>
      <xdr:rowOff>19050</xdr:rowOff>
    </xdr:from>
    <xdr:to>
      <xdr:col>41</xdr:col>
      <xdr:colOff>476250</xdr:colOff>
      <xdr:row>112</xdr:row>
      <xdr:rowOff>171450</xdr:rowOff>
    </xdr:to>
    <xdr:graphicFrame macro="">
      <xdr:nvGraphicFramePr>
        <xdr:cNvPr id="23874"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50</xdr:col>
      <xdr:colOff>361950</xdr:colOff>
      <xdr:row>0</xdr:row>
      <xdr:rowOff>104775</xdr:rowOff>
    </xdr:from>
    <xdr:to>
      <xdr:col>55</xdr:col>
      <xdr:colOff>485775</xdr:colOff>
      <xdr:row>11</xdr:row>
      <xdr:rowOff>47625</xdr:rowOff>
    </xdr:to>
    <xdr:graphicFrame macro="">
      <xdr:nvGraphicFramePr>
        <xdr:cNvPr id="23875"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50</xdr:col>
      <xdr:colOff>361950</xdr:colOff>
      <xdr:row>13</xdr:row>
      <xdr:rowOff>85725</xdr:rowOff>
    </xdr:from>
    <xdr:to>
      <xdr:col>55</xdr:col>
      <xdr:colOff>485775</xdr:colOff>
      <xdr:row>24</xdr:row>
      <xdr:rowOff>28575</xdr:rowOff>
    </xdr:to>
    <xdr:graphicFrame macro="">
      <xdr:nvGraphicFramePr>
        <xdr:cNvPr id="23876" name="Graf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50</xdr:col>
      <xdr:colOff>352425</xdr:colOff>
      <xdr:row>26</xdr:row>
      <xdr:rowOff>19050</xdr:rowOff>
    </xdr:from>
    <xdr:to>
      <xdr:col>55</xdr:col>
      <xdr:colOff>476250</xdr:colOff>
      <xdr:row>36</xdr:row>
      <xdr:rowOff>171450</xdr:rowOff>
    </xdr:to>
    <xdr:graphicFrame macro="">
      <xdr:nvGraphicFramePr>
        <xdr:cNvPr id="23877"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104775</xdr:colOff>
      <xdr:row>3</xdr:row>
      <xdr:rowOff>47625</xdr:rowOff>
    </xdr:from>
    <xdr:ext cx="4238625" cy="2568652"/>
    <xdr:sp macro="" textlink="">
      <xdr:nvSpPr>
        <xdr:cNvPr id="2" name="BlokTextu 1"/>
        <xdr:cNvSpPr txBox="1"/>
      </xdr:nvSpPr>
      <xdr:spPr>
        <a:xfrm>
          <a:off x="104775" y="533400"/>
          <a:ext cx="4238625" cy="2568652"/>
        </a:xfrm>
        <a:prstGeom prst="rect">
          <a:avLst/>
        </a:prstGeom>
        <a:noFill/>
        <a:ln w="28575">
          <a:solidFill>
            <a:srgbClr val="FF33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lingvistický učebný štýl(lingvistická</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inteligencia</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rád a dobre číta, píše a hovorí, dobre chápe váznam slov.  S ľahkosťou používa hovorené slovo,</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má veľkú slovnú zásobu, dobre vysvetľuje svoje myšlienky iným (napr. vyučuje - učí iných), dokáže presviedčať iných a často vyniká v úlohách alebo v aktivitách, ktoré súvisia s umením používať reč. Je dobrý v zapamätávaní si mien, názvov, dátumov a všedných vecí. Lingvistická inteligencia sa uvedie do činnosti pri počutí, čítaní alebo písaní slov.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algn="l"/>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hovorením, počúvaním a čítaním písomných textov.</a:t>
          </a:r>
        </a:p>
        <a:p>
          <a:pPr algn="l"/>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LINGVISTICKEJ INTELIGENCIE: </a:t>
          </a:r>
        </a:p>
        <a:p>
          <a:pPr algn="l"/>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dať žiakovi dostatok príležitostí</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dávať pokyny iným, ako niečo robiť</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vysvetľovať iným nové poznatky a názory</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vytvárať pojmové mapy</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písať listy</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a zostavovať krížovky a slovné hádanky</a:t>
          </a:r>
        </a:p>
        <a:p>
          <a:pPr algn="l"/>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vyhľadávať informácie z novín,</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kníh, časopisov, internetu</a:t>
          </a:r>
        </a:p>
        <a:p>
          <a:pPr algn="l"/>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písať si denník alebo osobný časopis</a:t>
          </a:r>
        </a:p>
        <a:p>
          <a:pPr algn="l"/>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slovný spor, argumentovať</a:t>
          </a:r>
        </a:p>
        <a:p>
          <a:pPr algn="l"/>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čítať a skladať básne </a:t>
          </a:r>
        </a:p>
        <a:p>
          <a:pPr algn="l"/>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novinár, básnik, spisovateľ.</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53</xdr:row>
      <xdr:rowOff>57150</xdr:rowOff>
    </xdr:from>
    <xdr:ext cx="4343400" cy="2808000"/>
    <xdr:sp macro="" textlink="">
      <xdr:nvSpPr>
        <xdr:cNvPr id="5" name="BlokTextu 4"/>
        <xdr:cNvSpPr txBox="1"/>
      </xdr:nvSpPr>
      <xdr:spPr>
        <a:xfrm>
          <a:off x="66675" y="6858000"/>
          <a:ext cx="4343400" cy="2808000"/>
        </a:xfrm>
        <a:prstGeom prst="rect">
          <a:avLst/>
        </a:prstGeom>
        <a:noFill/>
        <a:ln w="28575">
          <a:solidFill>
            <a:schemeClr val="accent2">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logicko-matematický učebný štýl (logicko-matematická inteligencia), má rád prácu s číslami, riešenie problémov, experimenty, hľadanie</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riešení, meranie, kvantifikovanie vecí a javov, ich analýzu a kategorizáciu. Je zvedavý, chce vedieť, ako veci fungujú, hľadá racionálne vysvetlenie, logiku vecí a vzťahov, dobre rozlišuje príčinu a účinok. Je dobrý v matematike, fyzike, logike, rozumových úvahách (abstraktnom, induktívnom i deduktívnom, vedeckom myslení), riešení problémov, nachádzaní vzťahov a súvislostí. Logicko-matematická inteligencia sa uvádza do činnosti v situáciách vyžadujúcich riešenie problémov, nových riešení, spoznávanie abstraktných modelov - vzorov, súvislostí, vzťahov.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vnímaním štruktúry logických a matematických vzťahov, činnosťou vyžadujúcou abstraktné myslenie, klasifikovanie, kategorizovanie.</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zisťovať</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štruktúru objektov, vzťahy medzi javmi</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počtárske a najmä tvorivé úlohy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zostavovať všeobecné algoritmy a heuristiky riešenia úloh</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určovať šance a pravdepodobnosť rôznych javov</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osobné účty, robiť finančný rozpočet, plánovať výlety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logické hádanky a rôzne hlavolamy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organizovať a plánovať využitie času, vytvárať časové rozvrhy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odhadovať množstvo</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precvičovať počítanie spamäti (napr. pri vydávaní mincí).</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vedec, matematik, programátor</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104775</xdr:colOff>
      <xdr:row>26</xdr:row>
      <xdr:rowOff>76200</xdr:rowOff>
    </xdr:from>
    <xdr:ext cx="4238625" cy="2568652"/>
    <xdr:sp macro="" textlink="">
      <xdr:nvSpPr>
        <xdr:cNvPr id="9" name="BlokTextu 8"/>
        <xdr:cNvSpPr txBox="1"/>
      </xdr:nvSpPr>
      <xdr:spPr>
        <a:xfrm>
          <a:off x="104775" y="3476625"/>
          <a:ext cx="4238625" cy="2568652"/>
        </a:xfrm>
        <a:prstGeom prst="rect">
          <a:avLst/>
        </a:prstGeom>
        <a:noFill/>
        <a:ln w="28575">
          <a:solidFill>
            <a:srgbClr val="FF33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lingvistický učebný štýl(lingvistická</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inteligencia</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rád a dobre číta, píše a hovorí, dobre chápe váznam slov.  S ľahkosťou používa hovorené slovo,</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má veľkú slovnú zásobu, dobre vysvetľuje svoje myšlienky iným (napr. vyučuje - učí iných), dokáže presviedčať iných a často vyniká v úlohách alebo v aktivitách, ktoré súvisia s umením používať reč. Je dobrý v zapamätávaní si mien, názvov, dátumov a všedných vecí. Lingvistická inteligencia sa uvedie do činnosti pri počutí, čítaní alebo písaní slov.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hovorením, počúvaním a čítaním písomných textov.</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LINGVISTICKEJ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dať žiakovi dostatok príležitostí</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dávať pokyny iným, ako niečo robiť</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vysvetľovať iným nové poznatky a názory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vytvárať pojmové mapy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písať listy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a zostavovať krížovky a slovné hádanky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vyhľadávať informácie z novín,</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kníh, časopisov, internetu</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písať si denník alebo osobný časopis</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slovný spor, argumentovať</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čítať a skladať básne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novinár, básnik, spisovateľ.</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114300</xdr:colOff>
      <xdr:row>3</xdr:row>
      <xdr:rowOff>47625</xdr:rowOff>
    </xdr:from>
    <xdr:ext cx="4238625" cy="2568652"/>
    <xdr:sp macro="" textlink="">
      <xdr:nvSpPr>
        <xdr:cNvPr id="10" name="BlokTextu 9"/>
        <xdr:cNvSpPr txBox="1"/>
      </xdr:nvSpPr>
      <xdr:spPr>
        <a:xfrm>
          <a:off x="4600575" y="533400"/>
          <a:ext cx="4238625" cy="2568652"/>
        </a:xfrm>
        <a:prstGeom prst="rect">
          <a:avLst/>
        </a:prstGeom>
        <a:noFill/>
        <a:ln w="28575">
          <a:solidFill>
            <a:srgbClr val="FF33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lingvistický učebný štýl(lingvistická</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inteligencia</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rád a dobre číta, píše a hovorí, dobre chápe váznam slov.  S ľahkosťou používa hovorené slovo,</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má veľkú slovnú zásobu, dobre vysvetľuje svoje myšlienky iným (napr. vyučuje - učí iných), dokáže presviedčať iných a často vyniká v úlohách alebo v aktivitách, ktoré súvisia s umením používať reč. Je dobrý v zapamätávaní si mien, názvov, dátumov a všedných vecí. Lingvistická inteligencia sa uvedie do činnosti pri počutí, čítaní alebo písaní slov.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hovorením, počúvaním a čítaním písomných textov.</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LINGVISTICKEJ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dať žiakovi dostatok príležitostí</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dávať pokyny iným, ako niečo robiť</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vysvetľovať iným nové poznatky a názory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vytvárať pojmové mapy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písať listy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a zostavovať krížovky a slovné hádanky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vyhľadávať informácie z novín,</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kníh, časopisov, internetu</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písať si denník alebo osobný časopis</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slovný spor, argumentovať</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čítať a skladať básne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novinár, básnik, spisovateľ.</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123825</xdr:colOff>
      <xdr:row>26</xdr:row>
      <xdr:rowOff>85725</xdr:rowOff>
    </xdr:from>
    <xdr:ext cx="4238625" cy="2568652"/>
    <xdr:sp macro="" textlink="">
      <xdr:nvSpPr>
        <xdr:cNvPr id="11" name="BlokTextu 10"/>
        <xdr:cNvSpPr txBox="1"/>
      </xdr:nvSpPr>
      <xdr:spPr>
        <a:xfrm>
          <a:off x="4610100" y="3486150"/>
          <a:ext cx="4238625" cy="2568652"/>
        </a:xfrm>
        <a:prstGeom prst="rect">
          <a:avLst/>
        </a:prstGeom>
        <a:noFill/>
        <a:ln w="28575">
          <a:solidFill>
            <a:srgbClr val="FF33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lingvistický učebný štýl(lingvistická</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inteligencia</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rád a dobre číta, píše a hovorí, dobre chápe váznam slov.  S ľahkosťou používa hovorené slovo,</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má veľkú slovnú zásobu, dobre vysvetľuje svoje myšlienky iným (napr. vyučuje - učí iných), dokáže presviedčať iných a často vyniká v úlohách alebo v aktivitách, ktoré súvisia s umením používať reč. Je dobrý v zapamätávaní si mien, názvov, dátumov a všedných vecí. Lingvistická inteligencia sa uvedie do činnosti pri počutí, čítaní alebo písaní slov.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hovorením, počúvaním a čítaním písomných textov.</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LINGVISTICKEJ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dať žiakovi dostatok príležitostí</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dávať pokyny iným, ako niečo robiť</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vysvetľovať iným nové poznatky a názory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vytvárať pojmové mapy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písať listy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a zostavovať krížovky a slovné hádanky</a:t>
          </a:r>
        </a:p>
        <a:p>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vyhľadávať informácie z novín,</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kníh, časopisov, internetu</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písať si denník alebo osobný časopis</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slovný spor, argumentovať</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čítať a skladať básne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novinár, básnik, spisovateľ.</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66675</xdr:colOff>
      <xdr:row>53</xdr:row>
      <xdr:rowOff>57150</xdr:rowOff>
    </xdr:from>
    <xdr:ext cx="4305300" cy="2808000"/>
    <xdr:sp macro="" textlink="">
      <xdr:nvSpPr>
        <xdr:cNvPr id="12" name="BlokTextu 11"/>
        <xdr:cNvSpPr txBox="1"/>
      </xdr:nvSpPr>
      <xdr:spPr>
        <a:xfrm>
          <a:off x="4552950" y="6858000"/>
          <a:ext cx="4305300" cy="2808000"/>
        </a:xfrm>
        <a:prstGeom prst="rect">
          <a:avLst/>
        </a:prstGeom>
        <a:noFill/>
        <a:ln w="28575">
          <a:solidFill>
            <a:schemeClr val="accent2">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logicko-matematický učebný štýl (logicko-matematická inteligencia), má rád prácu s číslami, riešenie problémov, experimenty, hľadanie</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riešení, meranie, kvantifikovanie vecí a javov, ich analýzu a kategorizáciu. Je zvedavý, chce vedieť, ako veci fungujú, hľadá racionálne vysvetlenie, logiku vecí a vzťahov, dobre rozlišuje príčinu a účinok. Je dobrý v matematike, fyzike, logike, rozumových úvahách (abstraktnom, induktívnom i deduktívnom, vedeckom myslení), riešení problémov, nachádzaní vzťahov a súvislostí. Logicko-matematická inteligencia sa uvádza do činnosti v situáciách vyžadujúcich riešenie problémov, nových riešení, spoznávanie abstraktných modelov - vzorov, súvislostí, vzťahov.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vnímaním štruktúry logických a matematických vzťahov, činnosťou vyžadujúcou abstraktné myslenie, klasifikovanie, kategorizovanie.</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zisťovať</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štruktúru objektov, vzťahy medzi javmi</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počtárske a najmä tvorivé úlohy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zostavovať všeobecné algoritmy a heuristiky riešenia úloh</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určovať šance a pravdepodobnosť rôznych javov</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osobné účty, robiť finančný rozpočet, plánovať výlety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logické hádanky a rôzne hlavolamy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organizovať a plánovať využitie času, vytvárať časové rozvrhy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odhadovať množstvo</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precvičovať počítanie spamäti (napr. pri vydávaní mincí).</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vedec, matematik, programátor</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76200</xdr:colOff>
      <xdr:row>77</xdr:row>
      <xdr:rowOff>57150</xdr:rowOff>
    </xdr:from>
    <xdr:ext cx="4343400" cy="2808000"/>
    <xdr:sp macro="" textlink="">
      <xdr:nvSpPr>
        <xdr:cNvPr id="15" name="BlokTextu 14"/>
        <xdr:cNvSpPr txBox="1"/>
      </xdr:nvSpPr>
      <xdr:spPr>
        <a:xfrm>
          <a:off x="76200" y="9953625"/>
          <a:ext cx="4343400" cy="2808000"/>
        </a:xfrm>
        <a:prstGeom prst="rect">
          <a:avLst/>
        </a:prstGeom>
        <a:noFill/>
        <a:ln w="28575">
          <a:solidFill>
            <a:schemeClr val="accent2">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logicko-matematický učebný štýl (logicko-matematická inteligencia), má rád prácu s číslami, riešenie problémov, experimenty, hľadanie</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riešení, meranie, kvantifikovanie vecí a javov, ich analýzu a kategorizáciu. Je zvedavý, chce vedieť, ako veci fungujú, hľadá racionálne vysvetlenie, logiku vecí a vzťahov, dobre rozlišuje príčinu a účinok. Je dobrý v matematike, fyzike, logike, rozumových úvahách (abstraktnom, induktívnom i deduktívnom, vedeckom myslení), riešení problémov, nachádzaní vzťahov a súvislostí. Logicko-matematická inteligencia sa uvádza do činnosti v situáciách vyžadujúcich riešenie problémov, nových riešení, spoznávanie abstraktných modelov - vzorov, súvislostí, vzťahov.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vnímaním štruktúry logických a matematických vzťahov, činnosťou vyžadujúcou abstraktné myslenie, klasifikovanie, kategorizovanie.</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zisťovať</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štruktúru objektov, vzťahy medzi javmi</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počtárske a najmä tvorivé úlohy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zostavovať všeobecné algoritmy a heuristiky riešenia úloh</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určovať šance a pravdepodobnosť rôznych javov</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osobné účty, robiť finančný rozpočet, plánovať výlety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logické hádanky a rôzne hlavolamy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organizovať a plánovať využitie času, vytvárať časové rozvrhy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odhadovať množstvo</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precvičovať počítanie spamäti (napr. pri vydávaní mincí).</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vedec, matematik, programátor</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76200</xdr:colOff>
      <xdr:row>77</xdr:row>
      <xdr:rowOff>57150</xdr:rowOff>
    </xdr:from>
    <xdr:ext cx="4305300" cy="2808000"/>
    <xdr:sp macro="" textlink="">
      <xdr:nvSpPr>
        <xdr:cNvPr id="16" name="BlokTextu 15"/>
        <xdr:cNvSpPr txBox="1"/>
      </xdr:nvSpPr>
      <xdr:spPr>
        <a:xfrm>
          <a:off x="4562475" y="9953625"/>
          <a:ext cx="4305300" cy="2808000"/>
        </a:xfrm>
        <a:prstGeom prst="rect">
          <a:avLst/>
        </a:prstGeom>
        <a:noFill/>
        <a:ln w="28575">
          <a:solidFill>
            <a:schemeClr val="accent2">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logicko-matematický učebný štýl (logicko-matematická inteligencia), má rád prácu s číslami, riešenie problémov, experimenty, hľadanie</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riešení, meranie, kvantifikovanie vecí a javov, ich analýzu a kategorizáciu. Je zvedavý, chce vedieť, ako veci fungujú, hľadá racionálne vysvetlenie, logiku vecí a vzťahov, dobre rozlišuje príčinu a účinok. Je dobrý v matematike, fyzike, logike, rozumových úvahách (abstraktnom, induktívnom i deduktívnom, vedeckom myslení), riešení problémov, nachádzaní vzťahov a súvislostí. Logicko-matematická inteligencia sa uvádza do činnosti v situáciách vyžadujúcich riešenie problémov, nových riešení, spoznávanie abstraktných modelov - vzorov, súvislostí, vzťahov.</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vnímaním štruktúry logických a matematických vzťahov, činnosťou vyžadujúcou abstraktné myslenie, klasifikovanie, kategorizovanie.</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zisťovať</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štruktúru objektov, vzťahy medzi javmi</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počtárske a najmä tvorivé úlohy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zostavovať všeobecné algoritmy a heuristiky riešenia úloh</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určovať šance a pravdepodobnosť rôznych javov</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viesť osobné účty, robiť finančný rozpočet, plánovať výlety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riešiť logické hádanky a rôzne hlavolamy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organizovať a plánovať využitie času, vytvárať časové rozvrhy</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odhadovať množstvo</a:t>
          </a:r>
        </a:p>
        <a:p>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precvičovať počítanie spamäti (napr. pri vydávaní mincí).</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vedec, matematik, programátor</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104</xdr:row>
      <xdr:rowOff>57150</xdr:rowOff>
    </xdr:from>
    <xdr:ext cx="4362450" cy="2940100"/>
    <xdr:sp macro="" textlink="">
      <xdr:nvSpPr>
        <xdr:cNvPr id="17" name="BlokTextu 16"/>
        <xdr:cNvSpPr txBox="1"/>
      </xdr:nvSpPr>
      <xdr:spPr>
        <a:xfrm>
          <a:off x="66675" y="13896975"/>
          <a:ext cx="4362450" cy="2940100"/>
        </a:xfrm>
        <a:prstGeom prst="rect">
          <a:avLst/>
        </a:prstGeom>
        <a:noFill/>
        <a:ln w="28575">
          <a:solidFill>
            <a:srgbClr val="FFFF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vizuálny (priestorový) učebný štýl (vizuálna inteligencia), má </a:t>
          </a:r>
          <a:r>
            <a:rPr lang="sk-SK" sz="800">
              <a:latin typeface="Tahoma" panose="020B0604030504040204" pitchFamily="34" charset="0"/>
              <a:ea typeface="Tahoma" panose="020B0604030504040204" pitchFamily="34" charset="0"/>
              <a:cs typeface="Tahoma" panose="020B0604030504040204" pitchFamily="34" charset="0"/>
            </a:rPr>
            <a:t>má rád kreslenie, projektovanie, konštruovanie, navrhovanie, prezeranie obrázkov, snívanie, sledovanie videa, filmu, televízie, fotografovanie, natáčanie videofilmov, výtvarné umenie. Dokáže si dobre predstaviť, ako bude nejaký objekt vyzerať ešte pred tým, ako sa začne vytvárať v materiálnej podobe, predstaviť si ho pri pohľade z rôznych strán a uhlov, má silne vyvinutý zmysel pre farby. Nemáva dobré vyjadrovacie schopnosti, ale vie dobre zachytiť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informácie</a:t>
          </a:r>
          <a:r>
            <a:rPr lang="sk-SK" sz="800">
              <a:latin typeface="Tahoma" panose="020B0604030504040204" pitchFamily="34" charset="0"/>
              <a:ea typeface="Tahoma" panose="020B0604030504040204" pitchFamily="34" charset="0"/>
              <a:cs typeface="Tahoma" panose="020B0604030504040204" pitchFamily="34" charset="0"/>
            </a:rPr>
            <a:t> v obrazovej podobe. Je dobrý v predstavivosti, orientácii v priestore a v neznámom prostredí, grafickej prezentácii myšlienok, vyciťovaní zmien, čítaní máp, grafov a pod. Priestorová inteligencia sa iniciuje pri prezentácii nezvyčajných, zaujímavých, farebných obrazov, pri potrebe predstaviť si niečo, manipulovať s obrazmi v myšlienkach, orientovať sa v neznámom prostredí.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vizualizáciou, prácou s obrázkami, grafmi, diagramami, farbami, snívaním, fantáziou.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zobrazovať reálne objekty v premietaní na rôzne priemetne; kresliť spamäti obrázky z kníh, časopisov a pod.,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kresliť a čítať technické výkresy; </a:t>
          </a:r>
          <a:r>
            <a:rPr lang="sk-SK" sz="800">
              <a:latin typeface="Tahoma" panose="020B0604030504040204" pitchFamily="34" charset="0"/>
              <a:ea typeface="Tahoma" panose="020B0604030504040204" pitchFamily="34" charset="0"/>
              <a:cs typeface="Tahoma" panose="020B0604030504040204" pitchFamily="34" charset="0"/>
            </a:rPr>
            <a:t>kreslením vyjadrovať svoje</a:t>
          </a:r>
          <a:r>
            <a:rPr lang="sk-SK" sz="800" baseline="0">
              <a:latin typeface="Tahoma" panose="020B0604030504040204" pitchFamily="34" charset="0"/>
              <a:ea typeface="Tahoma" panose="020B0604030504040204" pitchFamily="34" charset="0"/>
              <a:cs typeface="Tahoma" panose="020B0604030504040204" pitchFamily="34" charset="0"/>
            </a:rPr>
            <a:t> pocity, zážitky, predstavy;</a:t>
          </a:r>
          <a:r>
            <a:rPr lang="sk-SK" sz="800">
              <a:latin typeface="Tahoma" panose="020B0604030504040204" pitchFamily="34" charset="0"/>
              <a:ea typeface="Tahoma" panose="020B0604030504040204" pitchFamily="34" charset="0"/>
              <a:cs typeface="Tahoma" panose="020B0604030504040204" pitchFamily="34" charset="0"/>
            </a:rPr>
            <a:t> modelovať v priestore objekty zobrazené</a:t>
          </a:r>
          <a:r>
            <a:rPr lang="sk-SK" sz="800" baseline="0">
              <a:latin typeface="Tahoma" panose="020B0604030504040204" pitchFamily="34" charset="0"/>
              <a:ea typeface="Tahoma" panose="020B0604030504040204" pitchFamily="34" charset="0"/>
              <a:cs typeface="Tahoma" panose="020B0604030504040204" pitchFamily="34" charset="0"/>
            </a:rPr>
            <a:t> dvojrozmerne;</a:t>
          </a:r>
          <a:r>
            <a:rPr lang="sk-SK" sz="800">
              <a:latin typeface="Tahoma" panose="020B0604030504040204" pitchFamily="34" charset="0"/>
              <a:ea typeface="Tahoma" panose="020B0604030504040204" pitchFamily="34" charset="0"/>
              <a:cs typeface="Tahoma" panose="020B0604030504040204" pitchFamily="34" charset="0"/>
            </a:rPr>
            <a:t> čítať</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mapy a navigovať pri cestách; tvoriť mapy reálneho alebo virtuálneho sveta;</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vytvárať názorné schémy, návody v grafickej podobe; navrhovať modely, nábytok, budovy, súčiastky, cesty, záhrady, zariadenia miestností; používať nákresy a plány pri hre so stavebnicami; pri učení používať trojrozmerné pomôcky - reálie, modely a manipulovať s nimi;</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hrať hry vyžadujúce zrakovú stratégiu, napr. šach.</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konštruktér, architekt, navigátor, sochár, maliar.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38100</xdr:colOff>
      <xdr:row>104</xdr:row>
      <xdr:rowOff>57150</xdr:rowOff>
    </xdr:from>
    <xdr:ext cx="4362450" cy="2940100"/>
    <xdr:sp macro="" textlink="">
      <xdr:nvSpPr>
        <xdr:cNvPr id="21" name="BlokTextu 20"/>
        <xdr:cNvSpPr txBox="1"/>
      </xdr:nvSpPr>
      <xdr:spPr>
        <a:xfrm>
          <a:off x="4524375" y="13896975"/>
          <a:ext cx="4362450" cy="2940100"/>
        </a:xfrm>
        <a:prstGeom prst="rect">
          <a:avLst/>
        </a:prstGeom>
        <a:noFill/>
        <a:ln w="28575">
          <a:solidFill>
            <a:srgbClr val="FFFF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vizuálny (priestorový) učebný štýl (vizuálna inteligencia), má </a:t>
          </a:r>
          <a:r>
            <a:rPr lang="sk-SK" sz="800">
              <a:latin typeface="Tahoma" panose="020B0604030504040204" pitchFamily="34" charset="0"/>
              <a:ea typeface="Tahoma" panose="020B0604030504040204" pitchFamily="34" charset="0"/>
              <a:cs typeface="Tahoma" panose="020B0604030504040204" pitchFamily="34" charset="0"/>
            </a:rPr>
            <a:t>má rád kreslenie, projektovanie, konštruovanie, navrhovanie, prezeranie obrázkov, snívanie, sledovanie videa, filmu, televízie, fotografovanie, natáčanie videofilmov, výtvarné umenie. Dokáže si dobre predstaviť, ako bude nejaký objekt vyzerať ešte pred tým, ako sa začne vytvárať v materiálnej podobe, predstaviť si ho pri pohľade z rôznych strán a uhlov, má silne vyvinutý zmysel pre farby. Nemáva dobré vyjadrovacie schopnosti, ale vie dobre zachytiť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informácie</a:t>
          </a:r>
          <a:r>
            <a:rPr lang="sk-SK" sz="800">
              <a:latin typeface="Tahoma" panose="020B0604030504040204" pitchFamily="34" charset="0"/>
              <a:ea typeface="Tahoma" panose="020B0604030504040204" pitchFamily="34" charset="0"/>
              <a:cs typeface="Tahoma" panose="020B0604030504040204" pitchFamily="34" charset="0"/>
            </a:rPr>
            <a:t> v obrazovej podobe. Je dobrý v predstavivosti, orientácii v priestore a v neznámom prostredí, grafickej prezentácii myšlienok, vyciťovaní zmien, čítaní máp, grafov a pod. Priestorová inteligencia sa iniciuje pri prezentácii nezvyčajných, zaujímavých, farebných obrazov, pri potrebe predstaviť si niečo, manipulovať s obrazmi v myšlienkach, orientovať sa v neznámom prostredí.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vizualizáciou, prácou s obrázkami, grafmi, diagramami, farbami, snívaním, fantáziou.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a:t>
          </a: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INTELIGENCIE: </a:t>
          </a:r>
        </a:p>
        <a:p>
          <a:r>
            <a:rPr lang="sk-SK" sz="800">
              <a:latin typeface="Tahoma" panose="020B0604030504040204" pitchFamily="34" charset="0"/>
              <a:ea typeface="Tahoma" panose="020B0604030504040204" pitchFamily="34" charset="0"/>
              <a:cs typeface="Tahoma" panose="020B0604030504040204" pitchFamily="34" charset="0"/>
            </a:rPr>
            <a:t>zobrazovať reálne objekty v premietaní na rôzne priemetne; kresliť spamäti obrázky z kníh, časopisov a pod.,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kresliť a čítať technické výkresy; </a:t>
          </a:r>
          <a:r>
            <a:rPr lang="sk-SK" sz="800">
              <a:latin typeface="Tahoma" panose="020B0604030504040204" pitchFamily="34" charset="0"/>
              <a:ea typeface="Tahoma" panose="020B0604030504040204" pitchFamily="34" charset="0"/>
              <a:cs typeface="Tahoma" panose="020B0604030504040204" pitchFamily="34" charset="0"/>
            </a:rPr>
            <a:t>kreslením vyjadrovať svoje</a:t>
          </a:r>
          <a:r>
            <a:rPr lang="sk-SK" sz="800" baseline="0">
              <a:latin typeface="Tahoma" panose="020B0604030504040204" pitchFamily="34" charset="0"/>
              <a:ea typeface="Tahoma" panose="020B0604030504040204" pitchFamily="34" charset="0"/>
              <a:cs typeface="Tahoma" panose="020B0604030504040204" pitchFamily="34" charset="0"/>
            </a:rPr>
            <a:t> pocity, zážitky, predstavy;</a:t>
          </a:r>
          <a:r>
            <a:rPr lang="sk-SK" sz="800">
              <a:latin typeface="Tahoma" panose="020B0604030504040204" pitchFamily="34" charset="0"/>
              <a:ea typeface="Tahoma" panose="020B0604030504040204" pitchFamily="34" charset="0"/>
              <a:cs typeface="Tahoma" panose="020B0604030504040204" pitchFamily="34" charset="0"/>
            </a:rPr>
            <a:t> modelovať v priestore objekty zobrazené</a:t>
          </a:r>
          <a:r>
            <a:rPr lang="sk-SK" sz="800" baseline="0">
              <a:latin typeface="Tahoma" panose="020B0604030504040204" pitchFamily="34" charset="0"/>
              <a:ea typeface="Tahoma" panose="020B0604030504040204" pitchFamily="34" charset="0"/>
              <a:cs typeface="Tahoma" panose="020B0604030504040204" pitchFamily="34" charset="0"/>
            </a:rPr>
            <a:t> dvojrozmerne;</a:t>
          </a:r>
          <a:r>
            <a:rPr lang="sk-SK" sz="800">
              <a:latin typeface="Tahoma" panose="020B0604030504040204" pitchFamily="34" charset="0"/>
              <a:ea typeface="Tahoma" panose="020B0604030504040204" pitchFamily="34" charset="0"/>
              <a:cs typeface="Tahoma" panose="020B0604030504040204" pitchFamily="34" charset="0"/>
            </a:rPr>
            <a:t> čítať</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mapy a navigovať pri cestách; tvoriť mapy reálneho alebo virtuálneho sveta;</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vytvárať názorné schémy, návody v grafickej podobe; navrhovať modely, nábytok, budovy, súčiastky, cesty, záhrady, zariadenia miestností; používať nákresy a plány pri hre so stavebnicami; pri učení používať trojrozmerné pomôcky - reálie, modely a manipulovať s nimi;</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hrať hry vyžadujúce zrakovú stratégiu, napr. šach.</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konštruktér, architekt, navigátor, sochár, maliar.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76200</xdr:colOff>
      <xdr:row>129</xdr:row>
      <xdr:rowOff>47625</xdr:rowOff>
    </xdr:from>
    <xdr:ext cx="4362450" cy="2940100"/>
    <xdr:sp macro="" textlink="">
      <xdr:nvSpPr>
        <xdr:cNvPr id="22" name="BlokTextu 21"/>
        <xdr:cNvSpPr txBox="1"/>
      </xdr:nvSpPr>
      <xdr:spPr>
        <a:xfrm>
          <a:off x="76200" y="17087850"/>
          <a:ext cx="4362450" cy="2940100"/>
        </a:xfrm>
        <a:prstGeom prst="rect">
          <a:avLst/>
        </a:prstGeom>
        <a:noFill/>
        <a:ln w="28575">
          <a:solidFill>
            <a:srgbClr val="FFFF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vizuálny (priestorový) učebný štýl (vizuálna inteligencia), má </a:t>
          </a:r>
          <a:r>
            <a:rPr lang="sk-SK" sz="800">
              <a:latin typeface="Tahoma" panose="020B0604030504040204" pitchFamily="34" charset="0"/>
              <a:ea typeface="Tahoma" panose="020B0604030504040204" pitchFamily="34" charset="0"/>
              <a:cs typeface="Tahoma" panose="020B0604030504040204" pitchFamily="34" charset="0"/>
            </a:rPr>
            <a:t>má rád kreslenie, projektovanie, konštruovanie, navrhovanie, prezeranie obrázkov, snívanie, sledovanie videa, filmu, televízie, fotografovanie, natáčanie videofilmov, výtvarné umenie. Dokáže si dobre predstaviť, ako bude nejaký objekt vyzerať ešte pred tým, ako sa začne vytvárať v materiálnej podobe, predstaviť si ho pri pohľade z rôznych strán a uhlov, má silne vyvinutý zmysel pre farby. Nemáva dobré vyjadrovacie schopnosti, ale vie dobre zachytiť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informácie</a:t>
          </a:r>
          <a:r>
            <a:rPr lang="sk-SK" sz="800">
              <a:latin typeface="Tahoma" panose="020B0604030504040204" pitchFamily="34" charset="0"/>
              <a:ea typeface="Tahoma" panose="020B0604030504040204" pitchFamily="34" charset="0"/>
              <a:cs typeface="Tahoma" panose="020B0604030504040204" pitchFamily="34" charset="0"/>
            </a:rPr>
            <a:t> v obrazovej podobe. Je dobrý v predstavivosti, orientácii v priestore a v neznámom prostredí, grafickej prezentácii myšlienok, vyciťovaní zmien, čítaní máp, grafov a pod. Priestorová inteligencia sa iniciuje pri prezentácii nezvyčajných, zaujímavých, farebných obrazov, pri potrebe predstaviť si niečo, manipulovať s obrazmi v myšlienkach, orientovať sa v neznámom prostredí.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vizualizáciou, prácou s obrázkami, grafmi, diagramami, farbami, snívaním, fantáziou.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a:t>
          </a: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INTELIGENCIE: </a:t>
          </a:r>
        </a:p>
        <a:p>
          <a:r>
            <a:rPr lang="sk-SK" sz="800">
              <a:latin typeface="Tahoma" panose="020B0604030504040204" pitchFamily="34" charset="0"/>
              <a:ea typeface="Tahoma" panose="020B0604030504040204" pitchFamily="34" charset="0"/>
              <a:cs typeface="Tahoma" panose="020B0604030504040204" pitchFamily="34" charset="0"/>
            </a:rPr>
            <a:t>zobrazovať reálne objekty v premietaní na rôzne priemetne; kresliť spamäti obrázky z kníh, časopisov a pod.,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kresliť a čítať technické výkresy; </a:t>
          </a:r>
          <a:r>
            <a:rPr lang="sk-SK" sz="800">
              <a:latin typeface="Tahoma" panose="020B0604030504040204" pitchFamily="34" charset="0"/>
              <a:ea typeface="Tahoma" panose="020B0604030504040204" pitchFamily="34" charset="0"/>
              <a:cs typeface="Tahoma" panose="020B0604030504040204" pitchFamily="34" charset="0"/>
            </a:rPr>
            <a:t>kreslením vyjadrovať svoje</a:t>
          </a:r>
          <a:r>
            <a:rPr lang="sk-SK" sz="800" baseline="0">
              <a:latin typeface="Tahoma" panose="020B0604030504040204" pitchFamily="34" charset="0"/>
              <a:ea typeface="Tahoma" panose="020B0604030504040204" pitchFamily="34" charset="0"/>
              <a:cs typeface="Tahoma" panose="020B0604030504040204" pitchFamily="34" charset="0"/>
            </a:rPr>
            <a:t> pocity, zážitky, predstavy;</a:t>
          </a:r>
          <a:r>
            <a:rPr lang="sk-SK" sz="800">
              <a:latin typeface="Tahoma" panose="020B0604030504040204" pitchFamily="34" charset="0"/>
              <a:ea typeface="Tahoma" panose="020B0604030504040204" pitchFamily="34" charset="0"/>
              <a:cs typeface="Tahoma" panose="020B0604030504040204" pitchFamily="34" charset="0"/>
            </a:rPr>
            <a:t> modelovať v priestore objekty zobrazené</a:t>
          </a:r>
          <a:r>
            <a:rPr lang="sk-SK" sz="800" baseline="0">
              <a:latin typeface="Tahoma" panose="020B0604030504040204" pitchFamily="34" charset="0"/>
              <a:ea typeface="Tahoma" panose="020B0604030504040204" pitchFamily="34" charset="0"/>
              <a:cs typeface="Tahoma" panose="020B0604030504040204" pitchFamily="34" charset="0"/>
            </a:rPr>
            <a:t> dvojrozmerne;</a:t>
          </a:r>
          <a:r>
            <a:rPr lang="sk-SK" sz="800">
              <a:latin typeface="Tahoma" panose="020B0604030504040204" pitchFamily="34" charset="0"/>
              <a:ea typeface="Tahoma" panose="020B0604030504040204" pitchFamily="34" charset="0"/>
              <a:cs typeface="Tahoma" panose="020B0604030504040204" pitchFamily="34" charset="0"/>
            </a:rPr>
            <a:t> čítať</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mapy a navigovať pri cestách; tvoriť mapy reálneho alebo virtuálneho sveta;</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vytvárať názorné schémy, návody v grafickej podobe; navrhovať modely, nábytok, budovy, súčiastky, cesty, záhrady, zariadenia miestností; používať nákresy a plány pri hre so stavebnicami; pri učení používať trojrozmerné pomôcky - reálie, modely a manipulovať s nimi;</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hrať hry vyžadujúce zrakovú stratégiu, napr. šach.</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konštruktér, architekt, navigátor, sochár, maliar.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47625</xdr:colOff>
      <xdr:row>129</xdr:row>
      <xdr:rowOff>47625</xdr:rowOff>
    </xdr:from>
    <xdr:ext cx="4362450" cy="2940100"/>
    <xdr:sp macro="" textlink="">
      <xdr:nvSpPr>
        <xdr:cNvPr id="23" name="BlokTextu 22"/>
        <xdr:cNvSpPr txBox="1"/>
      </xdr:nvSpPr>
      <xdr:spPr>
        <a:xfrm>
          <a:off x="4533900" y="17087850"/>
          <a:ext cx="4362450" cy="2940100"/>
        </a:xfrm>
        <a:prstGeom prst="rect">
          <a:avLst/>
        </a:prstGeom>
        <a:noFill/>
        <a:ln w="28575">
          <a:solidFill>
            <a:srgbClr val="FFFF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vizuálny (priestorový) učebný štýl (vizuálna inteligencia), má </a:t>
          </a:r>
          <a:r>
            <a:rPr lang="sk-SK" sz="800">
              <a:latin typeface="Tahoma" panose="020B0604030504040204" pitchFamily="34" charset="0"/>
              <a:ea typeface="Tahoma" panose="020B0604030504040204" pitchFamily="34" charset="0"/>
              <a:cs typeface="Tahoma" panose="020B0604030504040204" pitchFamily="34" charset="0"/>
            </a:rPr>
            <a:t>má rád kreslenie, projektovanie, konštruovanie, navrhovanie, prezeranie obrázkov, snívanie, sledovanie videa, filmu, televízie, fotografovanie, natáčanie videofilmov, výtvarné umenie. Dokáže si dobre predstaviť, ako bude nejaký objekt vyzerať ešte pred tým, ako sa začne vytvárať v materiálnej podobe, predstaviť si ho pri pohľade z rôznych strán a uhlov, má silne vyvinutý zmysel pre farby. Nemáva dobré vyjadrovacie schopnosti, ale vie dobre zachytiť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informácie</a:t>
          </a:r>
          <a:r>
            <a:rPr lang="sk-SK" sz="800">
              <a:latin typeface="Tahoma" panose="020B0604030504040204" pitchFamily="34" charset="0"/>
              <a:ea typeface="Tahoma" panose="020B0604030504040204" pitchFamily="34" charset="0"/>
              <a:cs typeface="Tahoma" panose="020B0604030504040204" pitchFamily="34" charset="0"/>
            </a:rPr>
            <a:t> v obrazovej podobe. Je dobrý v predstavivosti, orientácii v priestore a v neznámom prostredí, grafickej prezentácii myšlienok, vyciťovaní zmien, čítaní máp, grafov a pod. Priestorová inteligencia sa iniciuje pri prezentácii nezvyčajných, zaujímavých, farebných obrazov, pri potrebe predstaviť si niečo, manipulovať s obrazmi v myšlienkach, orientovať sa v neznámom prostredí.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vizualizáciou, prácou s obrázkami, grafmi, diagramami, farbami, snívaním, fantáziou.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zobrazovať reálne objekty v premietaní na rôzne priemetne; kresliť spamäti obrázky z kníh, časopisov a pod., </a:t>
          </a:r>
          <a:r>
            <a:rPr lang="sk-SK" sz="800">
              <a:solidFill>
                <a:schemeClr val="tx1"/>
              </a:solidFill>
              <a:effectLst/>
              <a:latin typeface="Tahoma" panose="020B0604030504040204" pitchFamily="34" charset="0"/>
              <a:ea typeface="Tahoma" panose="020B0604030504040204" pitchFamily="34" charset="0"/>
              <a:cs typeface="Tahoma" panose="020B0604030504040204" pitchFamily="34" charset="0"/>
            </a:rPr>
            <a:t>kresliť a čítať technické výkresy; </a:t>
          </a:r>
          <a:r>
            <a:rPr lang="sk-SK" sz="800">
              <a:latin typeface="Tahoma" panose="020B0604030504040204" pitchFamily="34" charset="0"/>
              <a:ea typeface="Tahoma" panose="020B0604030504040204" pitchFamily="34" charset="0"/>
              <a:cs typeface="Tahoma" panose="020B0604030504040204" pitchFamily="34" charset="0"/>
            </a:rPr>
            <a:t>kreslením vyjadrovať svoje</a:t>
          </a:r>
          <a:r>
            <a:rPr lang="sk-SK" sz="800" baseline="0">
              <a:latin typeface="Tahoma" panose="020B0604030504040204" pitchFamily="34" charset="0"/>
              <a:ea typeface="Tahoma" panose="020B0604030504040204" pitchFamily="34" charset="0"/>
              <a:cs typeface="Tahoma" panose="020B0604030504040204" pitchFamily="34" charset="0"/>
            </a:rPr>
            <a:t> pocity, zážitky, predstavy;</a:t>
          </a:r>
          <a:r>
            <a:rPr lang="sk-SK" sz="800">
              <a:latin typeface="Tahoma" panose="020B0604030504040204" pitchFamily="34" charset="0"/>
              <a:ea typeface="Tahoma" panose="020B0604030504040204" pitchFamily="34" charset="0"/>
              <a:cs typeface="Tahoma" panose="020B0604030504040204" pitchFamily="34" charset="0"/>
            </a:rPr>
            <a:t> modelovať v priestore objekty zobrazené</a:t>
          </a:r>
          <a:r>
            <a:rPr lang="sk-SK" sz="800" baseline="0">
              <a:latin typeface="Tahoma" panose="020B0604030504040204" pitchFamily="34" charset="0"/>
              <a:ea typeface="Tahoma" panose="020B0604030504040204" pitchFamily="34" charset="0"/>
              <a:cs typeface="Tahoma" panose="020B0604030504040204" pitchFamily="34" charset="0"/>
            </a:rPr>
            <a:t> dvojrozmerne;</a:t>
          </a:r>
          <a:r>
            <a:rPr lang="sk-SK" sz="800">
              <a:latin typeface="Tahoma" panose="020B0604030504040204" pitchFamily="34" charset="0"/>
              <a:ea typeface="Tahoma" panose="020B0604030504040204" pitchFamily="34" charset="0"/>
              <a:cs typeface="Tahoma" panose="020B0604030504040204" pitchFamily="34" charset="0"/>
            </a:rPr>
            <a:t> čítať</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mapy a navigovať pri cestách; tvoriť mapy reálneho alebo virtuálneho sveta;</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vytvárať názorné schémy, návody v grafickej podobe; navrhovať modely, nábytok, budovy, súčiastky, cesty, záhrady, zariadenia miestností; používať nákresy a plány pri hre so stavebnicami; pri učení používať trojrozmerné pomôcky - reálie, modely a manipulovať s nimi;</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hrať hry vyžadujúce zrakovú stratégiu, napr. šach.</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konštruktér, architekt, navigátor, sochár, maliar.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210</xdr:row>
      <xdr:rowOff>57150</xdr:rowOff>
    </xdr:from>
    <xdr:ext cx="4362450" cy="2197205"/>
    <xdr:sp macro="" textlink="">
      <xdr:nvSpPr>
        <xdr:cNvPr id="28" name="BlokTextu 27"/>
        <xdr:cNvSpPr txBox="1"/>
      </xdr:nvSpPr>
      <xdr:spPr>
        <a:xfrm>
          <a:off x="66675" y="28032075"/>
          <a:ext cx="4362450" cy="2197205"/>
        </a:xfrm>
        <a:prstGeom prst="rect">
          <a:avLst/>
        </a:prstGeom>
        <a:noFill/>
        <a:ln w="28575">
          <a:solidFill>
            <a:srgbClr val="CC66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muzikálny učebný štýl (muzikálna inteligencia) má v sebe prirodzený zmysel pre rytmus. Má rád spievanie, pospevovanie, počúvanie hudby, hru na hudobnom nástroji. Dobre rozlišuje rôzne zvuky, reprodukuje rôzne melódie a rytmy, máva dobrý hlas na spievanie, vyjadruje i pohybuje sa rytmicky. Je dobrý v rozoznávaní a zapamätávaní si tónov, všímaní si rytmov, tempa činnosti, dodržiavaní času. Ťažkosti mu robí písanie slohových prác, ale keď môže vymyslieť texty na známe alebo vlastné melódie, dokáže vytvoriť pôsobivejšie slovné celky, ako v akejkoľvek slohovej práci. Muzikálna inteligencia sa aktivizuje vibračnými efektmi a rezonanciou zvukov, hudby a rýmov v mozgu.</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rytmoch, melódiách, pri hudbe.</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opakovať počuté piesne</a:t>
          </a:r>
        </a:p>
        <a:p>
          <a:r>
            <a:rPr lang="sk-SK" sz="800">
              <a:latin typeface="Tahoma" panose="020B0604030504040204" pitchFamily="34" charset="0"/>
              <a:ea typeface="Tahoma" panose="020B0604030504040204" pitchFamily="34" charset="0"/>
              <a:cs typeface="Tahoma" panose="020B0604030504040204" pitchFamily="34" charset="0"/>
            </a:rPr>
            <a:t>- tlieskať alebo vybubnovávať rytmus k nápevu</a:t>
          </a:r>
        </a:p>
        <a:p>
          <a:r>
            <a:rPr lang="sk-SK" sz="800">
              <a:latin typeface="Tahoma" panose="020B0604030504040204" pitchFamily="34" charset="0"/>
              <a:ea typeface="Tahoma" panose="020B0604030504040204" pitchFamily="34" charset="0"/>
              <a:cs typeface="Tahoma" panose="020B0604030504040204" pitchFamily="34" charset="0"/>
            </a:rPr>
            <a:t>- pohybovať sa podľa hudby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vyberať vhodnú hudbu ako sprievod napr. k básni; improvizovať na zvolenom hudobnom nástroji a pod. </a:t>
          </a:r>
          <a:br>
            <a:rPr lang="sk-SK" sz="800">
              <a:latin typeface="Tahoma" panose="020B0604030504040204" pitchFamily="34" charset="0"/>
              <a:ea typeface="Tahoma" panose="020B0604030504040204" pitchFamily="34" charset="0"/>
              <a:cs typeface="Tahoma" panose="020B0604030504040204" pitchFamily="34" charset="0"/>
            </a:rPr>
          </a:b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hudobník, skladateľ a pod.</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316</xdr:row>
      <xdr:rowOff>57150</xdr:rowOff>
    </xdr:from>
    <xdr:ext cx="4362450" cy="2692468"/>
    <xdr:sp macro="" textlink="">
      <xdr:nvSpPr>
        <xdr:cNvPr id="36" name="BlokTextu 35"/>
        <xdr:cNvSpPr txBox="1"/>
      </xdr:nvSpPr>
      <xdr:spPr>
        <a:xfrm>
          <a:off x="66675" y="42167175"/>
          <a:ext cx="4362450" cy="2692468"/>
        </a:xfrm>
        <a:prstGeom prst="rect">
          <a:avLst/>
        </a:prstGeom>
        <a:noFill/>
        <a:ln w="28575">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intrapersonálny učebný štýl (intrapersonálna inteligencia) rád pracuje (učí sa) sám, dokáže sa naučiť učivo samostatne, samostatne riešiť úlohy, presadzuje vlastné záujmy, zaujíma sa o duchovné a existencionálne problémy. Býva samotár, má bohatý vnútorný život, máva vyhranené názory na veci a udalosti, vysokú sebadôveru. Niekedy urobí alebo povie niečo, čo ostatní majú problém pochopiť. Je dobrý v chápaní seba, zameraní na seba, na svoje pocity, sny, v presadzovaní originálnych cieľov a záujmov, v metakognícii (poznaní, chápaní a kontrole svojich poznávacích procesov, "myslení o myslení", v uvažovaní, vo vyšších myšlienkových procesoch). Intrapersonálna inteligencia sa aktivizuje v situáciách vyžadujúcich introspekciu, sebareflexiu, metakogníciu a duchovno.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samostatnou prácou, vlastným pracovným tempom, individuálnymi</a:t>
          </a:r>
          <a:r>
            <a:rPr lang="sk-SK" sz="800" baseline="0">
              <a:latin typeface="Tahoma" panose="020B0604030504040204" pitchFamily="34" charset="0"/>
              <a:ea typeface="Tahoma" panose="020B0604030504040204" pitchFamily="34" charset="0"/>
              <a:cs typeface="Tahoma" panose="020B0604030504040204" pitchFamily="34" charset="0"/>
            </a:rPr>
            <a:t> projektmi</a:t>
          </a:r>
          <a:r>
            <a:rPr lang="sk-SK" sz="800">
              <a:latin typeface="Tahoma" panose="020B0604030504040204" pitchFamily="34" charset="0"/>
              <a:ea typeface="Tahoma" panose="020B0604030504040204" pitchFamily="34" charset="0"/>
              <a:cs typeface="Tahoma" panose="020B0604030504040204" pitchFamily="34" charset="0"/>
            </a:rPr>
            <a:t>, vo svojom</a:t>
          </a:r>
          <a:r>
            <a:rPr lang="sk-SK" sz="800" baseline="0">
              <a:latin typeface="Tahoma" panose="020B0604030504040204" pitchFamily="34" charset="0"/>
              <a:ea typeface="Tahoma" panose="020B0604030504040204" pitchFamily="34" charset="0"/>
              <a:cs typeface="Tahoma" panose="020B0604030504040204" pitchFamily="34" charset="0"/>
            </a:rPr>
            <a:t> vlastnom priestore, </a:t>
          </a:r>
          <a:r>
            <a:rPr lang="sk-SK" sz="800">
              <a:latin typeface="Tahoma" panose="020B0604030504040204" pitchFamily="34" charset="0"/>
              <a:ea typeface="Tahoma" panose="020B0604030504040204" pitchFamily="34" charset="0"/>
              <a:cs typeface="Tahoma" panose="020B0604030504040204" pitchFamily="34" charset="0"/>
            </a:rPr>
            <a:t>spájaním informácií s osobnými zážitkami či</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spomienkami.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samostatné učenie sa</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vysvetľovať svoje pocity, sny a túžby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rozoznávať svoje dobré a zlé stránky</a:t>
          </a:r>
        </a:p>
        <a:p>
          <a:r>
            <a:rPr lang="sk-SK" sz="800">
              <a:latin typeface="Tahoma" panose="020B0604030504040204" pitchFamily="34" charset="0"/>
              <a:ea typeface="Tahoma" panose="020B0604030504040204" pitchFamily="34" charset="0"/>
              <a:cs typeface="Tahoma" panose="020B0604030504040204" pitchFamily="34" charset="0"/>
            </a:rPr>
            <a:t>- určovať si osobné ciele a dosahovať ich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kontrolovať a hodnotiť svoju činnosť</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viesť si osobný denník</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plánovať si využitie svojho času, predvídať čo sa podarí a čo nie.</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terapeut, podnikateľ.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369</xdr:row>
      <xdr:rowOff>57150</xdr:rowOff>
    </xdr:from>
    <xdr:ext cx="4362450" cy="2568652"/>
    <xdr:sp macro="" textlink="">
      <xdr:nvSpPr>
        <xdr:cNvPr id="40" name="BlokTextu 39"/>
        <xdr:cNvSpPr txBox="1"/>
      </xdr:nvSpPr>
      <xdr:spPr>
        <a:xfrm>
          <a:off x="66675" y="49234725"/>
          <a:ext cx="4362450" cy="2568652"/>
        </a:xfrm>
        <a:prstGeom prst="rect">
          <a:avLst/>
        </a:prstGeom>
        <a:no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prírodný učebný štýl (prírodná inteligencia) má rád prírodu, zvieratá, trávenie voľného času na čerstvom vzduchu prechádzkami, turistikou, kempovaním, rád pracuje v záhradke, má doma veľa kvetov, chová domáce zvieratá. Zaujíma sa o ekologické problémy, ochranu zvierat a prírody a angažuje sa v nich. Je dobrý v botanike, zoológii, ekológii, kategorizovaní a hierarchizovaní vecí a javov. Prírodná inteligencia sa aktivizuje pri pobyte v prírode, styku s rastlinami a zvieratami, potrebe riešiť ekologické problémy.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prirodzenom prírodnom prostredí,</a:t>
          </a:r>
          <a:r>
            <a:rPr lang="sk-SK" sz="800" baseline="0">
              <a:latin typeface="Tahoma" panose="020B0604030504040204" pitchFamily="34" charset="0"/>
              <a:ea typeface="Tahoma" panose="020B0604030504040204" pitchFamily="34" charset="0"/>
              <a:cs typeface="Tahoma" panose="020B0604030504040204" pitchFamily="34" charset="0"/>
            </a:rPr>
            <a:t> rozpoznávaním, kategorizovaním a hierarchizáciou vecí a javov.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pestovať rastliny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chovať domáce zvieratá</a:t>
          </a:r>
        </a:p>
        <a:p>
          <a:r>
            <a:rPr lang="sk-SK" sz="800">
              <a:latin typeface="Tahoma" panose="020B0604030504040204" pitchFamily="34" charset="0"/>
              <a:ea typeface="Tahoma" panose="020B0604030504040204" pitchFamily="34" charset="0"/>
              <a:cs typeface="Tahoma" panose="020B0604030504040204" pitchFamily="34" charset="0"/>
            </a:rPr>
            <a:t>- pracovať v záhradke</a:t>
          </a:r>
        </a:p>
        <a:p>
          <a:r>
            <a:rPr lang="sk-SK" sz="800">
              <a:latin typeface="Tahoma" panose="020B0604030504040204" pitchFamily="34" charset="0"/>
              <a:ea typeface="Tahoma" panose="020B0604030504040204" pitchFamily="34" charset="0"/>
              <a:cs typeface="Tahoma" panose="020B0604030504040204" pitchFamily="34" charset="0"/>
            </a:rPr>
            <a:t>- turistika a pobyt v prírode, kempovanie</a:t>
          </a:r>
        </a:p>
        <a:p>
          <a:r>
            <a:rPr lang="sk-SK" sz="800">
              <a:latin typeface="Tahoma" panose="020B0604030504040204" pitchFamily="34" charset="0"/>
              <a:ea typeface="Tahoma" panose="020B0604030504040204" pitchFamily="34" charset="0"/>
              <a:cs typeface="Tahoma" panose="020B0604030504040204" pitchFamily="34" charset="0"/>
            </a:rPr>
            <a:t>- zbieranie rastlín</a:t>
          </a:r>
        </a:p>
        <a:p>
          <a:r>
            <a:rPr lang="sk-SK" sz="800">
              <a:latin typeface="Tahoma" panose="020B0604030504040204" pitchFamily="34" charset="0"/>
              <a:ea typeface="Tahoma" panose="020B0604030504040204" pitchFamily="34" charset="0"/>
              <a:cs typeface="Tahoma" panose="020B0604030504040204" pitchFamily="34" charset="0"/>
            </a:rPr>
            <a:t>- ochrana</a:t>
          </a:r>
          <a:r>
            <a:rPr lang="sk-SK" sz="800" baseline="0">
              <a:latin typeface="Tahoma" panose="020B0604030504040204" pitchFamily="34" charset="0"/>
              <a:ea typeface="Tahoma" panose="020B0604030504040204" pitchFamily="34" charset="0"/>
              <a:cs typeface="Tahoma" panose="020B0604030504040204" pitchFamily="34" charset="0"/>
            </a:rPr>
            <a:t> prírody</a:t>
          </a:r>
        </a:p>
        <a:p>
          <a:r>
            <a:rPr lang="sk-SK" sz="800" baseline="0">
              <a:latin typeface="Tahoma" panose="020B0604030504040204" pitchFamily="34" charset="0"/>
              <a:ea typeface="Tahoma" panose="020B0604030504040204" pitchFamily="34" charset="0"/>
              <a:cs typeface="Tahoma" panose="020B0604030504040204" pitchFamily="34" charset="0"/>
            </a:rPr>
            <a:t>- riešenie ekologických problémov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a:latin typeface="Tahoma" panose="020B0604030504040204" pitchFamily="34" charset="0"/>
              <a:ea typeface="Tahoma" panose="020B0604030504040204" pitchFamily="34" charset="0"/>
              <a:cs typeface="Tahoma" panose="020B0604030504040204" pitchFamily="34" charset="0"/>
            </a:rPr>
            <a:t>- čítanie kníh a pozeranie filmov o prírode, zvieratách</a:t>
          </a:r>
          <a:r>
            <a:rPr lang="sk-SK" sz="800" baseline="0">
              <a:latin typeface="Tahoma" panose="020B0604030504040204" pitchFamily="34" charset="0"/>
              <a:ea typeface="Tahoma" panose="020B0604030504040204" pitchFamily="34" charset="0"/>
              <a:cs typeface="Tahoma" panose="020B0604030504040204" pitchFamily="34" charset="0"/>
            </a:rPr>
            <a:t> a ochrancoch prírody</a:t>
          </a:r>
          <a:r>
            <a:rPr lang="sk-SK" sz="800">
              <a:latin typeface="Tahoma" panose="020B0604030504040204" pitchFamily="34" charset="0"/>
              <a:ea typeface="Tahoma" panose="020B0604030504040204" pitchFamily="34" charset="0"/>
              <a:cs typeface="Tahoma" panose="020B0604030504040204" pitchFamily="34" charset="0"/>
            </a:rPr>
            <a:t>.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ekológ, zoológ, botanik, ochranca prírody, lesník, chovateľ zvierat a pod.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104774</xdr:colOff>
      <xdr:row>157</xdr:row>
      <xdr:rowOff>76200</xdr:rowOff>
    </xdr:from>
    <xdr:ext cx="4219575" cy="2816284"/>
    <xdr:sp macro="" textlink="">
      <xdr:nvSpPr>
        <xdr:cNvPr id="44" name="BlokTextu 43"/>
        <xdr:cNvSpPr txBox="1"/>
      </xdr:nvSpPr>
      <xdr:spPr>
        <a:xfrm>
          <a:off x="4591049" y="20983575"/>
          <a:ext cx="4219575" cy="2816284"/>
        </a:xfrm>
        <a:prstGeom prst="rect">
          <a:avLst/>
        </a:prstGeom>
        <a:noFill/>
        <a:ln w="28575">
          <a:solidFill>
            <a:srgbClr val="CC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telesno-kinestetický (pohybový) učebný štýl má rád prácu a tvorbu vlastnými rukami, činnosť, neustály pohyb, dotýkanie sa vecí, manipuláciu, experimentovanie s nimi. Je dobrý v telesných aktivitách: športe, manuálnych prácach, tanci, vyjadrovaní svojich myšlienok a pocitov pohybmi(mimikou, gestikuáciou</a:t>
          </a:r>
          <a:r>
            <a:rPr lang="sk-SK" sz="800" baseline="0">
              <a:latin typeface="Tahoma" panose="020B0604030504040204" pitchFamily="34" charset="0"/>
              <a:ea typeface="Tahoma" panose="020B0604030504040204" pitchFamily="34" charset="0"/>
              <a:cs typeface="Tahoma" panose="020B0604030504040204" pitchFamily="34" charset="0"/>
            </a:rPr>
            <a:t> a pod.</a:t>
          </a:r>
          <a:r>
            <a:rPr lang="sk-SK" sz="800">
              <a:latin typeface="Tahoma" panose="020B0604030504040204" pitchFamily="34" charset="0"/>
              <a:ea typeface="Tahoma" panose="020B0604030504040204" pitchFamily="34" charset="0"/>
              <a:cs typeface="Tahoma" panose="020B0604030504040204" pitchFamily="34" charset="0"/>
            </a:rPr>
            <a:t>), vie dobre koordinovať a kontrolovať svoje telesné pohyby. Dobre a rýchlo si osvojuje psychomotorické zručnosti. Býva pohybovo nadaný a zručný. Má problémy pochopiť informácie, ktoré iba počúva, číta alebo vidí v statickej podobe. Telesno-kinestetická inteligencia sa aktivizuje pri telesných pohyboch: športe, tanci, potrebe vyjadriť niečo “rečou tela”, v dramatických situáciách. Žiak, u ktorého dominuje tento druh inteligencie býva niekedy považovaný za neposedného, hyperaktívneho, za žiaka s poruchami správania, lebo na učenie používa celé svoje telo. Na školskej stoličke sa cíti ako väzeň, lebo sa potrebuje pohybovať, dotýkať sa vecí, cítiť ich a skúmať ich všetkými zmyslami.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a:r>
          <a:b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dotykmi - interakciou s vecami, priestorom, ohmatávaním,  manipuláciou, spracúvaním informácií pomocou všetkých zmyslov (najmä hmatu), pohybom. </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pestovať nejaký šport; vykonávať manuálnu činnosť (šitie, prácu s drevom); učiť sa nejakú fyzickú disciplínu (tanec, gymnastiku), riešiť hlavolamy v trojrozmernej podobe (Rubiková kocka,</a:t>
          </a:r>
          <a:r>
            <a:rPr lang="sk-SK" sz="800" baseline="0">
              <a:latin typeface="Tahoma" panose="020B0604030504040204" pitchFamily="34" charset="0"/>
              <a:ea typeface="Tahoma" panose="020B0604030504040204" pitchFamily="34" charset="0"/>
              <a:cs typeface="Tahoma" panose="020B0604030504040204" pitchFamily="34" charset="0"/>
            </a:rPr>
            <a:t> rôzne skladačky)</a:t>
          </a:r>
          <a:r>
            <a:rPr lang="sk-SK" sz="800">
              <a:latin typeface="Tahoma" panose="020B0604030504040204" pitchFamily="34" charset="0"/>
              <a:ea typeface="Tahoma" panose="020B0604030504040204" pitchFamily="34" charset="0"/>
              <a:cs typeface="Tahoma" panose="020B0604030504040204" pitchFamily="34" charset="0"/>
            </a:rPr>
            <a:t>; rozoberať,</a:t>
          </a:r>
          <a:r>
            <a:rPr lang="sk-SK" sz="800" baseline="0">
              <a:latin typeface="Tahoma" panose="020B0604030504040204" pitchFamily="34" charset="0"/>
              <a:ea typeface="Tahoma" panose="020B0604030504040204" pitchFamily="34" charset="0"/>
              <a:cs typeface="Tahoma" panose="020B0604030504040204" pitchFamily="34" charset="0"/>
            </a:rPr>
            <a:t> čistiť, </a:t>
          </a:r>
          <a:r>
            <a:rPr lang="sk-SK" sz="800">
              <a:latin typeface="Tahoma" panose="020B0604030504040204" pitchFamily="34" charset="0"/>
              <a:ea typeface="Tahoma" panose="020B0604030504040204" pitchFamily="34" charset="0"/>
              <a:cs typeface="Tahoma" panose="020B0604030504040204" pitchFamily="34" charset="0"/>
            </a:rPr>
            <a:t>skladať mechanické zariadenia, stroje, prístroje (bicykel, vodovodná</a:t>
          </a:r>
          <a:r>
            <a:rPr lang="sk-SK" sz="800" baseline="0">
              <a:latin typeface="Tahoma" panose="020B0604030504040204" pitchFamily="34" charset="0"/>
              <a:ea typeface="Tahoma" panose="020B0604030504040204" pitchFamily="34" charset="0"/>
              <a:cs typeface="Tahoma" panose="020B0604030504040204" pitchFamily="34" charset="0"/>
            </a:rPr>
            <a:t> batéria)</a:t>
          </a:r>
          <a:r>
            <a:rPr lang="sk-SK" sz="800">
              <a:latin typeface="Tahoma" panose="020B0604030504040204" pitchFamily="34" charset="0"/>
              <a:ea typeface="Tahoma" panose="020B0604030504040204" pitchFamily="34" charset="0"/>
              <a:cs typeface="Tahoma" panose="020B0604030504040204" pitchFamily="34" charset="0"/>
            </a:rPr>
            <a:t> ; variť; piecť, upratovať.</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športovec, tanečník, remeselník, chirurg.</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142875</xdr:colOff>
      <xdr:row>157</xdr:row>
      <xdr:rowOff>76200</xdr:rowOff>
    </xdr:from>
    <xdr:ext cx="4219575" cy="2816284"/>
    <xdr:sp macro="" textlink="">
      <xdr:nvSpPr>
        <xdr:cNvPr id="45" name="BlokTextu 44"/>
        <xdr:cNvSpPr txBox="1"/>
      </xdr:nvSpPr>
      <xdr:spPr>
        <a:xfrm>
          <a:off x="142875" y="20983575"/>
          <a:ext cx="4219575" cy="2816284"/>
        </a:xfrm>
        <a:prstGeom prst="rect">
          <a:avLst/>
        </a:prstGeom>
        <a:noFill/>
        <a:ln w="28575">
          <a:solidFill>
            <a:srgbClr val="CC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telesno-kinestetický (pohybový) učebný štýl má rád prácu a tvorbu vlastnými rukami, činnosť, neustály pohyb, dotýkanie sa vecí, manipuláciu, experimentovanie s nimi. Je dobrý v telesných aktivitách: športe, manuálnych prácach, tanci, vyjadrovaní svojich myšlienok a pocitov pohybmi(mimikou, gestikuáciou</a:t>
          </a:r>
          <a:r>
            <a:rPr lang="sk-SK" sz="800" baseline="0">
              <a:latin typeface="Tahoma" panose="020B0604030504040204" pitchFamily="34" charset="0"/>
              <a:ea typeface="Tahoma" panose="020B0604030504040204" pitchFamily="34" charset="0"/>
              <a:cs typeface="Tahoma" panose="020B0604030504040204" pitchFamily="34" charset="0"/>
            </a:rPr>
            <a:t> a pod.</a:t>
          </a:r>
          <a:r>
            <a:rPr lang="sk-SK" sz="800">
              <a:latin typeface="Tahoma" panose="020B0604030504040204" pitchFamily="34" charset="0"/>
              <a:ea typeface="Tahoma" panose="020B0604030504040204" pitchFamily="34" charset="0"/>
              <a:cs typeface="Tahoma" panose="020B0604030504040204" pitchFamily="34" charset="0"/>
            </a:rPr>
            <a:t>), vie dobre koordinovať a kontrolovať svoje telesné pohyby. Dobre a rýchlo si osvojuje psychomotorické zručnosti. Býva pohybovo nadaný a zručný. Má problémy pochopiť informácie, ktoré iba počúva, číta alebo vidí v statickej podobe. Telesno-kinestetická inteligencia sa aktivizuje pri telesných pohyboch: športe, tanci, potrebe vyjadriť niečo “rečou tela”, v dramatických situáciách. Žiak, u ktorého dominuje tento druh inteligencie býva niekedy považovaný za neposedného, hyperaktívneho, za žiaka s poruchami správania, lebo na učenie používa celé svoje telo. Na školskej stoličke sa cíti ako väzeň, lebo sa potrebuje pohybovať, dotýkať sa vecí, cítiť ich a skúmať ich všetkými zmyslami.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a:r>
          <a:b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dotykmi - interakciou s vecami, priestorom, ohmatávaním,  manipuláciou, spracúvaním informácií pomocou všetkých zmyslov (najmä hmatu), pohybom. </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pestovať nejaký šport; vykonávať manuálnu činnosť (šitie, prácu s drevom); učiť sa nejakú fyzickú disciplínu (tanec, gymnastiku), riešiť hlavolamy v trojrozmernej podobe (Rubiková kocka,</a:t>
          </a:r>
          <a:r>
            <a:rPr lang="sk-SK" sz="800" baseline="0">
              <a:latin typeface="Tahoma" panose="020B0604030504040204" pitchFamily="34" charset="0"/>
              <a:ea typeface="Tahoma" panose="020B0604030504040204" pitchFamily="34" charset="0"/>
              <a:cs typeface="Tahoma" panose="020B0604030504040204" pitchFamily="34" charset="0"/>
            </a:rPr>
            <a:t> rôzne skladačky)</a:t>
          </a:r>
          <a:r>
            <a:rPr lang="sk-SK" sz="800">
              <a:latin typeface="Tahoma" panose="020B0604030504040204" pitchFamily="34" charset="0"/>
              <a:ea typeface="Tahoma" panose="020B0604030504040204" pitchFamily="34" charset="0"/>
              <a:cs typeface="Tahoma" panose="020B0604030504040204" pitchFamily="34" charset="0"/>
            </a:rPr>
            <a:t>; rozoberať,</a:t>
          </a:r>
          <a:r>
            <a:rPr lang="sk-SK" sz="800" baseline="0">
              <a:latin typeface="Tahoma" panose="020B0604030504040204" pitchFamily="34" charset="0"/>
              <a:ea typeface="Tahoma" panose="020B0604030504040204" pitchFamily="34" charset="0"/>
              <a:cs typeface="Tahoma" panose="020B0604030504040204" pitchFamily="34" charset="0"/>
            </a:rPr>
            <a:t> čistiť, </a:t>
          </a:r>
          <a:r>
            <a:rPr lang="sk-SK" sz="800">
              <a:latin typeface="Tahoma" panose="020B0604030504040204" pitchFamily="34" charset="0"/>
              <a:ea typeface="Tahoma" panose="020B0604030504040204" pitchFamily="34" charset="0"/>
              <a:cs typeface="Tahoma" panose="020B0604030504040204" pitchFamily="34" charset="0"/>
            </a:rPr>
            <a:t>skladať mechanické zariadenia, stroje, prístroje (bicykel, vodovodná</a:t>
          </a:r>
          <a:r>
            <a:rPr lang="sk-SK" sz="800" baseline="0">
              <a:latin typeface="Tahoma" panose="020B0604030504040204" pitchFamily="34" charset="0"/>
              <a:ea typeface="Tahoma" panose="020B0604030504040204" pitchFamily="34" charset="0"/>
              <a:cs typeface="Tahoma" panose="020B0604030504040204" pitchFamily="34" charset="0"/>
            </a:rPr>
            <a:t> batéria)</a:t>
          </a:r>
          <a:r>
            <a:rPr lang="sk-SK" sz="800">
              <a:latin typeface="Tahoma" panose="020B0604030504040204" pitchFamily="34" charset="0"/>
              <a:ea typeface="Tahoma" panose="020B0604030504040204" pitchFamily="34" charset="0"/>
              <a:cs typeface="Tahoma" panose="020B0604030504040204" pitchFamily="34" charset="0"/>
            </a:rPr>
            <a:t> ; variť; piecť, upratovať.</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športovec, tanečník, remeselník, chirurg.</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123824</xdr:colOff>
      <xdr:row>181</xdr:row>
      <xdr:rowOff>95250</xdr:rowOff>
    </xdr:from>
    <xdr:ext cx="4219575" cy="2816284"/>
    <xdr:sp macro="" textlink="">
      <xdr:nvSpPr>
        <xdr:cNvPr id="46" name="BlokTextu 45"/>
        <xdr:cNvSpPr txBox="1"/>
      </xdr:nvSpPr>
      <xdr:spPr>
        <a:xfrm>
          <a:off x="4610099" y="24203025"/>
          <a:ext cx="4219575" cy="2816284"/>
        </a:xfrm>
        <a:prstGeom prst="rect">
          <a:avLst/>
        </a:prstGeom>
        <a:noFill/>
        <a:ln w="28575">
          <a:solidFill>
            <a:srgbClr val="CC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telesno-kinestetický (pohybový) učebný štýl má rád prácu a tvorbu vlastnými rukami, činnosť, neustály pohyb, dotýkanie sa vecí, manipuláciu, experimentovanie s nimi. Je dobrý v telesných aktivitách: športe, manuálnych prácach, tanci, vyjadrovaní svojich myšlienok a pocitov pohybmi(mimikou, gestikuáciou</a:t>
          </a:r>
          <a:r>
            <a:rPr lang="sk-SK" sz="800" baseline="0">
              <a:latin typeface="Tahoma" panose="020B0604030504040204" pitchFamily="34" charset="0"/>
              <a:ea typeface="Tahoma" panose="020B0604030504040204" pitchFamily="34" charset="0"/>
              <a:cs typeface="Tahoma" panose="020B0604030504040204" pitchFamily="34" charset="0"/>
            </a:rPr>
            <a:t> a pod.</a:t>
          </a:r>
          <a:r>
            <a:rPr lang="sk-SK" sz="800">
              <a:latin typeface="Tahoma" panose="020B0604030504040204" pitchFamily="34" charset="0"/>
              <a:ea typeface="Tahoma" panose="020B0604030504040204" pitchFamily="34" charset="0"/>
              <a:cs typeface="Tahoma" panose="020B0604030504040204" pitchFamily="34" charset="0"/>
            </a:rPr>
            <a:t>), vie dobre koordinovať a kontrolovať svoje telesné pohyby. Dobre a rýchlo si osvojuje psychomotorické zručnosti. Býva pohybovo nadaný a zručný. Má problémy pochopiť informácie, ktoré iba počúva, číta alebo vidí v statickej podobe. Telesno-kinestetická inteligencia sa aktivizuje pri telesných pohyboch: športe, tanci, potrebe vyjadriť niečo “rečou tela”, v dramatických situáciách. Žiak, u ktorého dominuje tento druh inteligencie býva niekedy považovaný za neposedného, hyperaktívneho, za žiaka s poruchami správania, lebo na učenie používa celé svoje telo. Na školskej stoličke sa cíti ako väzeň, lebo sa potrebuje pohybovať, dotýkať sa vecí, cítiť ich a skúmať ich všetkými zmyslami.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a:r>
          <a:b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dotykmi - interakciou s vecami, priestorom, ohmatávaním,  manipuláciou, spracúvaním informácií pomocou všetkých zmyslov (najmä hmatu), pohybom. </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pestovať nejaký šport; vykonávať manuálnu činnosť (šitie, prácu s drevom); učiť sa nejakú fyzickú disciplínu (tanec, gymnastiku), riešiť hlavolamy v trojrozmernej podobe (Rubiková kocka,</a:t>
          </a:r>
          <a:r>
            <a:rPr lang="sk-SK" sz="800" baseline="0">
              <a:latin typeface="Tahoma" panose="020B0604030504040204" pitchFamily="34" charset="0"/>
              <a:ea typeface="Tahoma" panose="020B0604030504040204" pitchFamily="34" charset="0"/>
              <a:cs typeface="Tahoma" panose="020B0604030504040204" pitchFamily="34" charset="0"/>
            </a:rPr>
            <a:t> rôzne skladačky)</a:t>
          </a:r>
          <a:r>
            <a:rPr lang="sk-SK" sz="800">
              <a:latin typeface="Tahoma" panose="020B0604030504040204" pitchFamily="34" charset="0"/>
              <a:ea typeface="Tahoma" panose="020B0604030504040204" pitchFamily="34" charset="0"/>
              <a:cs typeface="Tahoma" panose="020B0604030504040204" pitchFamily="34" charset="0"/>
            </a:rPr>
            <a:t>; rozoberať,</a:t>
          </a:r>
          <a:r>
            <a:rPr lang="sk-SK" sz="800" baseline="0">
              <a:latin typeface="Tahoma" panose="020B0604030504040204" pitchFamily="34" charset="0"/>
              <a:ea typeface="Tahoma" panose="020B0604030504040204" pitchFamily="34" charset="0"/>
              <a:cs typeface="Tahoma" panose="020B0604030504040204" pitchFamily="34" charset="0"/>
            </a:rPr>
            <a:t> čistiť, </a:t>
          </a:r>
          <a:r>
            <a:rPr lang="sk-SK" sz="800">
              <a:latin typeface="Tahoma" panose="020B0604030504040204" pitchFamily="34" charset="0"/>
              <a:ea typeface="Tahoma" panose="020B0604030504040204" pitchFamily="34" charset="0"/>
              <a:cs typeface="Tahoma" panose="020B0604030504040204" pitchFamily="34" charset="0"/>
            </a:rPr>
            <a:t>skladať mechanické zariadenia, stroje, prístroje (bicykel, vodovodná</a:t>
          </a:r>
          <a:r>
            <a:rPr lang="sk-SK" sz="800" baseline="0">
              <a:latin typeface="Tahoma" panose="020B0604030504040204" pitchFamily="34" charset="0"/>
              <a:ea typeface="Tahoma" panose="020B0604030504040204" pitchFamily="34" charset="0"/>
              <a:cs typeface="Tahoma" panose="020B0604030504040204" pitchFamily="34" charset="0"/>
            </a:rPr>
            <a:t> batéria)</a:t>
          </a:r>
          <a:r>
            <a:rPr lang="sk-SK" sz="800">
              <a:latin typeface="Tahoma" panose="020B0604030504040204" pitchFamily="34" charset="0"/>
              <a:ea typeface="Tahoma" panose="020B0604030504040204" pitchFamily="34" charset="0"/>
              <a:cs typeface="Tahoma" panose="020B0604030504040204" pitchFamily="34" charset="0"/>
            </a:rPr>
            <a:t> ; variť; piecť, upratovať.</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športovec, tanečník, remeselník, chirurg.</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161925</xdr:colOff>
      <xdr:row>181</xdr:row>
      <xdr:rowOff>95250</xdr:rowOff>
    </xdr:from>
    <xdr:ext cx="4219575" cy="2816284"/>
    <xdr:sp macro="" textlink="">
      <xdr:nvSpPr>
        <xdr:cNvPr id="47" name="BlokTextu 46"/>
        <xdr:cNvSpPr txBox="1"/>
      </xdr:nvSpPr>
      <xdr:spPr>
        <a:xfrm>
          <a:off x="161925" y="24203025"/>
          <a:ext cx="4219575" cy="2816284"/>
        </a:xfrm>
        <a:prstGeom prst="rect">
          <a:avLst/>
        </a:prstGeom>
        <a:noFill/>
        <a:ln w="28575">
          <a:solidFill>
            <a:srgbClr val="CC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telesno-kinestetický (pohybový) učebný štýl má rád prácu a tvorbu vlastnými rukami, činnosť, neustály pohyb, dotýkanie sa vecí, manipuláciu, experimentovanie s nimi. Je dobrý v telesných aktivitách: športe, manuálnych prácach, tanci, vyjadrovaní svojich myšlienok a pocitov pohybmi(mimikou, gestikuáciou</a:t>
          </a:r>
          <a:r>
            <a:rPr lang="sk-SK" sz="800" baseline="0">
              <a:latin typeface="Tahoma" panose="020B0604030504040204" pitchFamily="34" charset="0"/>
              <a:ea typeface="Tahoma" panose="020B0604030504040204" pitchFamily="34" charset="0"/>
              <a:cs typeface="Tahoma" panose="020B0604030504040204" pitchFamily="34" charset="0"/>
            </a:rPr>
            <a:t> a pod.</a:t>
          </a:r>
          <a:r>
            <a:rPr lang="sk-SK" sz="800">
              <a:latin typeface="Tahoma" panose="020B0604030504040204" pitchFamily="34" charset="0"/>
              <a:ea typeface="Tahoma" panose="020B0604030504040204" pitchFamily="34" charset="0"/>
              <a:cs typeface="Tahoma" panose="020B0604030504040204" pitchFamily="34" charset="0"/>
            </a:rPr>
            <a:t>), vie dobre koordinovať a kontrolovať svoje telesné pohyby. Dobre a rýchlo si osvojuje psychomotorické zručnosti. Býva pohybovo nadaný a zručný. Má problémy pochopiť informácie, ktoré iba počúva, číta alebo vidí v statickej podobe. Telesno-kinestetická inteligencia sa aktivizuje pri telesných pohyboch: športe, tanci, potrebe vyjadriť niečo “rečou tela”, v dramatických situáciách. Žiak, u ktorého dominuje tento druh inteligencie býva niekedy považovaný za neposedného, hyperaktívneho, za žiaka s poruchami správania, lebo na učenie používa celé svoje telo. Na školskej stoličke sa cíti ako väzeň, lebo sa potrebuje pohybovať, dotýkať sa vecí, cítiť ich a skúmať ich všetkými zmyslami.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
          </a:r>
          <a:b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dotykmi - interakciou s vecami, priestorom, ohmatávaním,  manipuláciou, spracúvaním informácií pomocou všetkých zmyslov (najmä hmatu), pohybom. </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pestovať nejaký šport; vykonávať manuálnu činnosť (šitie, prácu s drevom); učiť sa nejakú fyzickú disciplínu (tanec, gymnastiku), riešiť hlavolamy v trojrozmernej podobe (Rubiková kocka,</a:t>
          </a:r>
          <a:r>
            <a:rPr lang="sk-SK" sz="800" baseline="0">
              <a:latin typeface="Tahoma" panose="020B0604030504040204" pitchFamily="34" charset="0"/>
              <a:ea typeface="Tahoma" panose="020B0604030504040204" pitchFamily="34" charset="0"/>
              <a:cs typeface="Tahoma" panose="020B0604030504040204" pitchFamily="34" charset="0"/>
            </a:rPr>
            <a:t> rôzne skladačky)</a:t>
          </a:r>
          <a:r>
            <a:rPr lang="sk-SK" sz="800">
              <a:latin typeface="Tahoma" panose="020B0604030504040204" pitchFamily="34" charset="0"/>
              <a:ea typeface="Tahoma" panose="020B0604030504040204" pitchFamily="34" charset="0"/>
              <a:cs typeface="Tahoma" panose="020B0604030504040204" pitchFamily="34" charset="0"/>
            </a:rPr>
            <a:t>; rozoberať,</a:t>
          </a:r>
          <a:r>
            <a:rPr lang="sk-SK" sz="800" baseline="0">
              <a:latin typeface="Tahoma" panose="020B0604030504040204" pitchFamily="34" charset="0"/>
              <a:ea typeface="Tahoma" panose="020B0604030504040204" pitchFamily="34" charset="0"/>
              <a:cs typeface="Tahoma" panose="020B0604030504040204" pitchFamily="34" charset="0"/>
            </a:rPr>
            <a:t> čistiť, </a:t>
          </a:r>
          <a:r>
            <a:rPr lang="sk-SK" sz="800">
              <a:latin typeface="Tahoma" panose="020B0604030504040204" pitchFamily="34" charset="0"/>
              <a:ea typeface="Tahoma" panose="020B0604030504040204" pitchFamily="34" charset="0"/>
              <a:cs typeface="Tahoma" panose="020B0604030504040204" pitchFamily="34" charset="0"/>
            </a:rPr>
            <a:t>skladať mechanické zariadenia, stroje, prístroje (bicykel, vodovodná</a:t>
          </a:r>
          <a:r>
            <a:rPr lang="sk-SK" sz="800" baseline="0">
              <a:latin typeface="Tahoma" panose="020B0604030504040204" pitchFamily="34" charset="0"/>
              <a:ea typeface="Tahoma" panose="020B0604030504040204" pitchFamily="34" charset="0"/>
              <a:cs typeface="Tahoma" panose="020B0604030504040204" pitchFamily="34" charset="0"/>
            </a:rPr>
            <a:t> batéria)</a:t>
          </a:r>
          <a:r>
            <a:rPr lang="sk-SK" sz="800">
              <a:latin typeface="Tahoma" panose="020B0604030504040204" pitchFamily="34" charset="0"/>
              <a:ea typeface="Tahoma" panose="020B0604030504040204" pitchFamily="34" charset="0"/>
              <a:cs typeface="Tahoma" panose="020B0604030504040204" pitchFamily="34" charset="0"/>
            </a:rPr>
            <a:t> ; variť; piecť, upratovať.</a:t>
          </a:r>
          <a:endPar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športovec, tanečník, remeselník, chirurg.</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210</xdr:row>
      <xdr:rowOff>57150</xdr:rowOff>
    </xdr:from>
    <xdr:ext cx="4362450" cy="2197205"/>
    <xdr:sp macro="" textlink="">
      <xdr:nvSpPr>
        <xdr:cNvPr id="48" name="BlokTextu 47"/>
        <xdr:cNvSpPr txBox="1"/>
      </xdr:nvSpPr>
      <xdr:spPr>
        <a:xfrm>
          <a:off x="4543425" y="28032075"/>
          <a:ext cx="4362450" cy="2197205"/>
        </a:xfrm>
        <a:prstGeom prst="rect">
          <a:avLst/>
        </a:prstGeom>
        <a:noFill/>
        <a:ln w="28575">
          <a:solidFill>
            <a:srgbClr val="CC66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muzikálny učebný štýl (muzikálna inteligencia) má v sebe prirodzený zmysel pre rytmus. Má rád spievanie, pospevovanie, počúvanie hudby, hru na hudobnom nástroji. Dobre rozlišuje rôzne zvuky, reprodukuje rôzne melódie a rytmy, máva dobrý hlas na spievanie, vyjadruje i pohybuje sa rytmicky. Je dobrý v rozoznávaní a zapamätávaní si tónov, všímaní si rytmov, tempa činnosti, dodržiavaní času. Ťažkosti mu robí písanie slohových prác, ale keď môže vymyslieť texty na známe alebo vlastné melódie, dokáže vytvoriť pôsobivejšie slovné celky, ako v akejkoľvek slohovej práci. Muzikálna inteligencia sa aktivizuje vibračnými efektmi a rezonanciou zvukov, hudby a rýmov v mozgu.</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rytmoch, melódiách, pri hudbe.</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opakovať počuté piesne</a:t>
          </a:r>
        </a:p>
        <a:p>
          <a:r>
            <a:rPr lang="sk-SK" sz="800">
              <a:latin typeface="Tahoma" panose="020B0604030504040204" pitchFamily="34" charset="0"/>
              <a:ea typeface="Tahoma" panose="020B0604030504040204" pitchFamily="34" charset="0"/>
              <a:cs typeface="Tahoma" panose="020B0604030504040204" pitchFamily="34" charset="0"/>
            </a:rPr>
            <a:t>- tlieskať alebo vybubnovávať rytmus k nápevu</a:t>
          </a:r>
        </a:p>
        <a:p>
          <a:r>
            <a:rPr lang="sk-SK" sz="800">
              <a:latin typeface="Tahoma" panose="020B0604030504040204" pitchFamily="34" charset="0"/>
              <a:ea typeface="Tahoma" panose="020B0604030504040204" pitchFamily="34" charset="0"/>
              <a:cs typeface="Tahoma" panose="020B0604030504040204" pitchFamily="34" charset="0"/>
            </a:rPr>
            <a:t>- pohybovať sa podľa hudby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vyberať vhodnú hudbu ako sprievod napr. k básni; improvizovať na zvolenom hudobnom nástroji a pod. </a:t>
          </a:r>
          <a:br>
            <a:rPr lang="sk-SK" sz="800">
              <a:latin typeface="Tahoma" panose="020B0604030504040204" pitchFamily="34" charset="0"/>
              <a:ea typeface="Tahoma" panose="020B0604030504040204" pitchFamily="34" charset="0"/>
              <a:cs typeface="Tahoma" panose="020B0604030504040204" pitchFamily="34" charset="0"/>
            </a:rPr>
          </a:b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hudobník, skladateľ a pod.</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236</xdr:row>
      <xdr:rowOff>0</xdr:rowOff>
    </xdr:from>
    <xdr:ext cx="4362450" cy="2197205"/>
    <xdr:sp macro="" textlink="">
      <xdr:nvSpPr>
        <xdr:cNvPr id="49" name="BlokTextu 48"/>
        <xdr:cNvSpPr txBox="1"/>
      </xdr:nvSpPr>
      <xdr:spPr>
        <a:xfrm>
          <a:off x="66675" y="31442025"/>
          <a:ext cx="4362450" cy="2197205"/>
        </a:xfrm>
        <a:prstGeom prst="rect">
          <a:avLst/>
        </a:prstGeom>
        <a:noFill/>
        <a:ln w="28575">
          <a:solidFill>
            <a:srgbClr val="CC66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muzikálny učebný štýl (muzikálna inteligencia) má v sebe prirodzený zmysel pre rytmus. Má rád spievanie, pospevovanie, počúvanie hudby, hru na hudobnom nástroji. Dobre rozlišuje rôzne zvuky, reprodukuje rôzne melódie a rytmy, máva dobrý hlas na spievanie, vyjadruje i pohybuje sa rytmicky. Je dobrý v rozoznávaní a zapamätávaní si tónov, všímaní si rytmov, tempa činnosti, dodržiavaní času. Ťažkosti mu robí písanie slohových prác, ale keď môže vymyslieť texty na známe alebo vlastné melódie, dokáže vytvoriť pôsobivejšie slovné celky, ako v akejkoľvek slohovej práci. Muzikálna inteligencia sa aktivizuje vibračnými efektmi a rezonanciou zvukov, hudby a rýmov v mozgu.</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rytmoch, melódiách, pri hudbe.</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opakovať počuté piesne</a:t>
          </a:r>
        </a:p>
        <a:p>
          <a:r>
            <a:rPr lang="sk-SK" sz="800">
              <a:latin typeface="Tahoma" panose="020B0604030504040204" pitchFamily="34" charset="0"/>
              <a:ea typeface="Tahoma" panose="020B0604030504040204" pitchFamily="34" charset="0"/>
              <a:cs typeface="Tahoma" panose="020B0604030504040204" pitchFamily="34" charset="0"/>
            </a:rPr>
            <a:t>- tlieskať alebo vybubnovávať rytmus k nápevu</a:t>
          </a:r>
        </a:p>
        <a:p>
          <a:r>
            <a:rPr lang="sk-SK" sz="800">
              <a:latin typeface="Tahoma" panose="020B0604030504040204" pitchFamily="34" charset="0"/>
              <a:ea typeface="Tahoma" panose="020B0604030504040204" pitchFamily="34" charset="0"/>
              <a:cs typeface="Tahoma" panose="020B0604030504040204" pitchFamily="34" charset="0"/>
            </a:rPr>
            <a:t>- pohybovať sa podľa hudby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vyberať vhodnú hudbu ako sprievod napr. k básni; improvizovať na zvolenom hudobnom nástroji a pod. </a:t>
          </a:r>
          <a:br>
            <a:rPr lang="sk-SK" sz="800">
              <a:latin typeface="Tahoma" panose="020B0604030504040204" pitchFamily="34" charset="0"/>
              <a:ea typeface="Tahoma" panose="020B0604030504040204" pitchFamily="34" charset="0"/>
              <a:cs typeface="Tahoma" panose="020B0604030504040204" pitchFamily="34" charset="0"/>
            </a:rPr>
          </a:b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hudobník, skladateľ a pod.</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236</xdr:row>
      <xdr:rowOff>0</xdr:rowOff>
    </xdr:from>
    <xdr:ext cx="4362450" cy="2197205"/>
    <xdr:sp macro="" textlink="">
      <xdr:nvSpPr>
        <xdr:cNvPr id="50" name="BlokTextu 49"/>
        <xdr:cNvSpPr txBox="1"/>
      </xdr:nvSpPr>
      <xdr:spPr>
        <a:xfrm>
          <a:off x="4543425" y="31442025"/>
          <a:ext cx="4362450" cy="2197205"/>
        </a:xfrm>
        <a:prstGeom prst="rect">
          <a:avLst/>
        </a:prstGeom>
        <a:noFill/>
        <a:ln w="28575">
          <a:solidFill>
            <a:srgbClr val="CC66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muzikálny učebný štýl (muzikálna inteligencia) má v sebe prirodzený zmysel pre rytmus. Má rád spievanie, pospevovanie, počúvanie hudby, hru na hudobnom nástroji. Dobre rozlišuje rôzne zvuky, reprodukuje rôzne melódie a rytmy, máva dobrý hlas na spievanie, vyjadruje i pohybuje sa rytmicky. Je dobrý v rozoznávaní a zapamätávaní si tónov, všímaní si rytmov, tempa činnosti, dodržiavaní času. Ťažkosti mu robí písanie slohových prác, ale keď môže vymyslieť texty na známe alebo vlastné melódie, dokáže vytvoriť pôsobivejšie slovné celky, ako v akejkoľvek slohovej práci. Muzikálna inteligencia sa aktivizuje vibračnými efektmi a rezonanciou zvukov, hudby a rýmov v mozgu.</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rytmoch, melódiách, pri hudbe.</a:t>
          </a:r>
          <a:br>
            <a:rPr lang="sk-SK" sz="800">
              <a:latin typeface="Tahoma" panose="020B0604030504040204" pitchFamily="34" charset="0"/>
              <a:ea typeface="Tahoma" panose="020B0604030504040204" pitchFamily="34" charset="0"/>
              <a:cs typeface="Tahoma" panose="020B0604030504040204" pitchFamily="34" charset="0"/>
            </a:rPr>
          </a:br>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opakovať počuté piesne</a:t>
          </a:r>
        </a:p>
        <a:p>
          <a:r>
            <a:rPr lang="sk-SK" sz="800">
              <a:latin typeface="Tahoma" panose="020B0604030504040204" pitchFamily="34" charset="0"/>
              <a:ea typeface="Tahoma" panose="020B0604030504040204" pitchFamily="34" charset="0"/>
              <a:cs typeface="Tahoma" panose="020B0604030504040204" pitchFamily="34" charset="0"/>
            </a:rPr>
            <a:t>- tlieskať alebo vybubnovávať rytmus k nápevu</a:t>
          </a:r>
        </a:p>
        <a:p>
          <a:r>
            <a:rPr lang="sk-SK" sz="800">
              <a:latin typeface="Tahoma" panose="020B0604030504040204" pitchFamily="34" charset="0"/>
              <a:ea typeface="Tahoma" panose="020B0604030504040204" pitchFamily="34" charset="0"/>
              <a:cs typeface="Tahoma" panose="020B0604030504040204" pitchFamily="34" charset="0"/>
            </a:rPr>
            <a:t>- pohybovať sa podľa hudby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vyberať vhodnú hudbu ako sprievod napr. k básni; improvizovať na zvolenom hudobnom nástroji a pod. </a:t>
          </a:r>
          <a:br>
            <a:rPr lang="sk-SK" sz="800">
              <a:latin typeface="Tahoma" panose="020B0604030504040204" pitchFamily="34" charset="0"/>
              <a:ea typeface="Tahoma" panose="020B0604030504040204" pitchFamily="34" charset="0"/>
              <a:cs typeface="Tahoma" panose="020B0604030504040204" pitchFamily="34" charset="0"/>
            </a:rPr>
          </a:br>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hudobník, skladateľ a pod.</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289</xdr:row>
      <xdr:rowOff>0</xdr:rowOff>
    </xdr:from>
    <xdr:ext cx="4362450" cy="2816284"/>
    <xdr:sp macro="" textlink="">
      <xdr:nvSpPr>
        <xdr:cNvPr id="52" name="BlokTextu 51"/>
        <xdr:cNvSpPr txBox="1"/>
      </xdr:nvSpPr>
      <xdr:spPr>
        <a:xfrm>
          <a:off x="66675" y="38509575"/>
          <a:ext cx="4362450" cy="2816284"/>
        </a:xfrm>
        <a:prstGeom prst="rect">
          <a:avLst/>
        </a:prstGeom>
        <a:noFill/>
        <a:ln w="28575">
          <a:solidFill>
            <a:srgbClr val="FF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interpersonálny učebný štýl (interpersonálna inteligencia) rád pracuje (učí sa) v skupine (naberá v nej energiu), rád sa rozpráva, máva mnoho priateľov, má silne vyvinutú schopnosť empatie a schopnosť viesť iných, často sa musí rozprávať s inými, aby si ujasnil svoje myšlienky. Má rád kolektívne hry a športy, zaujíma sa o problémy iných, býva aktívnym členom rôznych spolkov, organizácií, klubov. Iní ľudia ho často vyhľadávajú, aby im poradil, pomáhal, býva im často oporou. Je dobrý v chápaní ľudí, v ich riadení, organizácii, komunikácii, riešení konfliktov. Interpersonálna inteligencia sa aktivizuje pri komunikácii a práci s inými ľuďmi, pri potrebe rozlišovania iných ľudí, ich chápaní.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spoluprácou, rozhovormi, výmenou a porovnávaním skúseností, učením od iných a spolu s nimi.</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počúvať a interpretovať rozprávanie iných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hovoriť k iným (prejav, vysvetľovanie)</a:t>
          </a:r>
        </a:p>
        <a:p>
          <a:r>
            <a:rPr lang="sk-SK" sz="800">
              <a:latin typeface="Tahoma" panose="020B0604030504040204" pitchFamily="34" charset="0"/>
              <a:ea typeface="Tahoma" panose="020B0604030504040204" pitchFamily="34" charset="0"/>
              <a:cs typeface="Tahoma" panose="020B0604030504040204" pitchFamily="34" charset="0"/>
            </a:rPr>
            <a:t>- vyzývať ich k diskusii</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učiť (vyučovať) iných (spolužiakov, pomáhať im)</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starať sa o mladších súrodencov alebo o starých nevládnych ľudí</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pomáhať iným pri riešení problémov</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pracovať v skupine</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spoločne riešiť problémy, organizovať a viesť nejakú činnosť. </a:t>
          </a:r>
        </a:p>
        <a:p>
          <a:r>
            <a:rPr lang="sk-SK" sz="800">
              <a:latin typeface="Tahoma" panose="020B0604030504040204" pitchFamily="34" charset="0"/>
              <a:ea typeface="Tahoma" panose="020B0604030504040204" pitchFamily="34" charset="0"/>
              <a:cs typeface="Tahoma" panose="020B0604030504040204" pitchFamily="34" charset="0"/>
            </a:rPr>
            <a:t>V rozvoji interpersonálnej inteligencie zohráva významnú úlohu kooperatívne vyučovanie.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psychológ, učiteľ, vychovávateľ, predavač, terapeut.</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316</xdr:row>
      <xdr:rowOff>57150</xdr:rowOff>
    </xdr:from>
    <xdr:ext cx="4362450" cy="2692468"/>
    <xdr:sp macro="" textlink="">
      <xdr:nvSpPr>
        <xdr:cNvPr id="54" name="BlokTextu 53"/>
        <xdr:cNvSpPr txBox="1"/>
      </xdr:nvSpPr>
      <xdr:spPr>
        <a:xfrm>
          <a:off x="4543425" y="42167175"/>
          <a:ext cx="4362450" cy="2692468"/>
        </a:xfrm>
        <a:prstGeom prst="rect">
          <a:avLst/>
        </a:prstGeom>
        <a:noFill/>
        <a:ln w="28575">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intrapersonálny učebný štýl (intrapersonálna inteligencia) rád pracuje (učí sa) sám, dokáže sa naučiť učivo samostatne, samostatne riešiť úlohy, presadzuje vlastné záujmy, zaujíma sa o duchovné a existencionálne problémy. Býva samotár, má bohatý vnútorný život, máva vyhranené názory na veci a udalosti, vysokú sebadôveru. Niekedy urobí alebo povie niečo, čo ostatní majú problém pochopiť. Je dobrý v chápaní seba, zameraní na seba, na svoje pocity, sny, v presadzovaní originálnych cieľov a záujmov, v metakognícii (poznaní, chápaní a kontrole svojich poznávacích procesov, "myslení o myslení", v uvažovaní, vo vyšších myšlienkových procesoch). Intrapersonálna inteligencia sa aktivizuje v situáciách vyžadujúcich introspekciu, sebareflexiu, metakogníciu a duchovno.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samostatnou prácou, vlastným pracovným tempom, individuálnymi</a:t>
          </a:r>
          <a:r>
            <a:rPr lang="sk-SK" sz="800" baseline="0">
              <a:latin typeface="Tahoma" panose="020B0604030504040204" pitchFamily="34" charset="0"/>
              <a:ea typeface="Tahoma" panose="020B0604030504040204" pitchFamily="34" charset="0"/>
              <a:cs typeface="Tahoma" panose="020B0604030504040204" pitchFamily="34" charset="0"/>
            </a:rPr>
            <a:t> projektmi</a:t>
          </a:r>
          <a:r>
            <a:rPr lang="sk-SK" sz="800">
              <a:latin typeface="Tahoma" panose="020B0604030504040204" pitchFamily="34" charset="0"/>
              <a:ea typeface="Tahoma" panose="020B0604030504040204" pitchFamily="34" charset="0"/>
              <a:cs typeface="Tahoma" panose="020B0604030504040204" pitchFamily="34" charset="0"/>
            </a:rPr>
            <a:t>, vo svojom</a:t>
          </a:r>
          <a:r>
            <a:rPr lang="sk-SK" sz="800" baseline="0">
              <a:latin typeface="Tahoma" panose="020B0604030504040204" pitchFamily="34" charset="0"/>
              <a:ea typeface="Tahoma" panose="020B0604030504040204" pitchFamily="34" charset="0"/>
              <a:cs typeface="Tahoma" panose="020B0604030504040204" pitchFamily="34" charset="0"/>
            </a:rPr>
            <a:t> vlastnom priestore, </a:t>
          </a:r>
          <a:r>
            <a:rPr lang="sk-SK" sz="800">
              <a:latin typeface="Tahoma" panose="020B0604030504040204" pitchFamily="34" charset="0"/>
              <a:ea typeface="Tahoma" panose="020B0604030504040204" pitchFamily="34" charset="0"/>
              <a:cs typeface="Tahoma" panose="020B0604030504040204" pitchFamily="34" charset="0"/>
            </a:rPr>
            <a:t>spájaním informácií s osobnými zážitkami či</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spomienkami.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samostatné učenie sa</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vysvetľovať svoje pocity, sny a túžby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rozoznávať svoje dobré a zlé stránky</a:t>
          </a:r>
        </a:p>
        <a:p>
          <a:r>
            <a:rPr lang="sk-SK" sz="800">
              <a:latin typeface="Tahoma" panose="020B0604030504040204" pitchFamily="34" charset="0"/>
              <a:ea typeface="Tahoma" panose="020B0604030504040204" pitchFamily="34" charset="0"/>
              <a:cs typeface="Tahoma" panose="020B0604030504040204" pitchFamily="34" charset="0"/>
            </a:rPr>
            <a:t>- určovať si osobné ciele a dosahovať ich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kontrolovať a hodnotiť svoju činnosť</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viesť si osobný denník</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plánovať si využitie svojho času, predvídať čo sa podarí a čo nie.</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terapeut, podnikateľ.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289</xdr:row>
      <xdr:rowOff>0</xdr:rowOff>
    </xdr:from>
    <xdr:ext cx="4362450" cy="2816284"/>
    <xdr:sp macro="" textlink="">
      <xdr:nvSpPr>
        <xdr:cNvPr id="55" name="BlokTextu 54"/>
        <xdr:cNvSpPr txBox="1"/>
      </xdr:nvSpPr>
      <xdr:spPr>
        <a:xfrm>
          <a:off x="4543425" y="38509575"/>
          <a:ext cx="4362450" cy="2816284"/>
        </a:xfrm>
        <a:prstGeom prst="rect">
          <a:avLst/>
        </a:prstGeom>
        <a:noFill/>
        <a:ln w="28575">
          <a:solidFill>
            <a:srgbClr val="FF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interpersonálny učebný štýl (interpersonálna inteligencia) rád pracuje (učí sa) v skupine (naberá v nej energiu), rád sa rozpráva, máva mnoho priateľov, má silne vyvinutú schopnosť empatie a schopnosť viesť iných, často sa musí rozprávať s inými, aby si ujasnil svoje myšlienky. Má rád kolektívne hry a športy, zaujíma sa o problémy iných, býva aktívnym členom rôznych spolkov, organizácií, klubov. Iní ľudia ho často vyhľadávajú, aby im poradil, pomáhal, býva im často oporou. Je dobrý v chápaní ľudí, v ich riadení, organizácii, komunikácii, riešení konfliktov. Interpersonálna inteligencia sa aktivizuje pri komunikácii a práci s inými ľuďmi, pri potrebe rozlišovania iných ľudí, ich chápaní.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spoluprácou, rozhovormi, výmenou a porovnávaním skúseností, učením od iných a spolu s nimi.</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počúvať a interpretovať rozprávanie iných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hovoriť k iným (prejav, vysvetľovanie)</a:t>
          </a:r>
        </a:p>
        <a:p>
          <a:r>
            <a:rPr lang="sk-SK" sz="800">
              <a:latin typeface="Tahoma" panose="020B0604030504040204" pitchFamily="34" charset="0"/>
              <a:ea typeface="Tahoma" panose="020B0604030504040204" pitchFamily="34" charset="0"/>
              <a:cs typeface="Tahoma" panose="020B0604030504040204" pitchFamily="34" charset="0"/>
            </a:rPr>
            <a:t>- vyzývať ich k diskusii</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učiť (vyučovať) iných (spolužiakov, pomáhať im)</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starať sa o mladších súrodencov alebo o starých nevládnych ľudí</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pomáhať iným pri riešení problémov</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pracovať v skupine</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spoločne riešiť problémy, organizovať a viesť nejakú činnosť. </a:t>
          </a:r>
        </a:p>
        <a:p>
          <a:r>
            <a:rPr lang="sk-SK" sz="800">
              <a:latin typeface="Tahoma" panose="020B0604030504040204" pitchFamily="34" charset="0"/>
              <a:ea typeface="Tahoma" panose="020B0604030504040204" pitchFamily="34" charset="0"/>
              <a:cs typeface="Tahoma" panose="020B0604030504040204" pitchFamily="34" charset="0"/>
            </a:rPr>
            <a:t>V rozvoji interpersonálnej inteligencie zohráva významnú úlohu kooperatívne vyučovanie.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psychológ, učiteľ, vychovávateľ, predavač, terapeut.</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263</xdr:row>
      <xdr:rowOff>123825</xdr:rowOff>
    </xdr:from>
    <xdr:ext cx="4362450" cy="2816284"/>
    <xdr:sp macro="" textlink="">
      <xdr:nvSpPr>
        <xdr:cNvPr id="56" name="BlokTextu 55"/>
        <xdr:cNvSpPr txBox="1"/>
      </xdr:nvSpPr>
      <xdr:spPr>
        <a:xfrm>
          <a:off x="66675" y="35166300"/>
          <a:ext cx="4362450" cy="2816284"/>
        </a:xfrm>
        <a:prstGeom prst="rect">
          <a:avLst/>
        </a:prstGeom>
        <a:noFill/>
        <a:ln w="28575">
          <a:solidFill>
            <a:srgbClr val="FF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interpersonálny učebný štýl (interpersonálna inteligencia) rád pracuje (učí sa) v skupine (naberá v nej energiu), rád sa rozpráva, máva mnoho priateľov, má silne vyvinutú schopnosť empatie a schopnosť viesť iných, často sa musí rozprávať s inými, aby si ujasnil svoje myšlienky. Má rád kolektívne hry a športy, zaujíma sa o problémy iných, býva aktívnym členom rôznych spolkov, organizácií, klubov. Iní ľudia ho často vyhľadávajú, aby im poradil, pomáhal, býva im často oporou. Je dobrý v chápaní ľudí, v ich riadení, organizácii, komunikácii, riešení konfliktov. Interpersonálna inteligencia sa aktivizuje pri komunikácii a práci s inými ľuďmi, pri potrebe rozlišovania iných ľudí, ich chápaní.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spoluprácou, rozhovormi, výmenou a porovnávaním skúseností, učením od iných a spolu s nimi.</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počúvať a interpretovať rozprávanie iných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hovoriť k iným (prejav, vysvetľovanie)</a:t>
          </a:r>
        </a:p>
        <a:p>
          <a:r>
            <a:rPr lang="sk-SK" sz="800">
              <a:latin typeface="Tahoma" panose="020B0604030504040204" pitchFamily="34" charset="0"/>
              <a:ea typeface="Tahoma" panose="020B0604030504040204" pitchFamily="34" charset="0"/>
              <a:cs typeface="Tahoma" panose="020B0604030504040204" pitchFamily="34" charset="0"/>
            </a:rPr>
            <a:t>- vyzývať ich k diskusii</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učiť (vyučovať) iných (spolužiakov, pomáhať im)</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starať sa o mladších súrodencov alebo o starých nevládnych ľudí</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pomáhať iným pri riešení problémov</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pracovať v skupine</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spoločne riešiť problémy, organizovať a viesť nejakú činnosť. </a:t>
          </a:r>
        </a:p>
        <a:p>
          <a:r>
            <a:rPr lang="sk-SK" sz="800">
              <a:latin typeface="Tahoma" panose="020B0604030504040204" pitchFamily="34" charset="0"/>
              <a:ea typeface="Tahoma" panose="020B0604030504040204" pitchFamily="34" charset="0"/>
              <a:cs typeface="Tahoma" panose="020B0604030504040204" pitchFamily="34" charset="0"/>
            </a:rPr>
            <a:t>V rozvoji interpersonálnej inteligencie zohráva významnú úlohu kooperatívne vyučovanie.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psychológ, učiteľ, vychovávateľ, predavač, terapeut.</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263</xdr:row>
      <xdr:rowOff>123825</xdr:rowOff>
    </xdr:from>
    <xdr:ext cx="4362450" cy="2816284"/>
    <xdr:sp macro="" textlink="">
      <xdr:nvSpPr>
        <xdr:cNvPr id="57" name="BlokTextu 56"/>
        <xdr:cNvSpPr txBox="1"/>
      </xdr:nvSpPr>
      <xdr:spPr>
        <a:xfrm>
          <a:off x="4543425" y="35166300"/>
          <a:ext cx="4362450" cy="2816284"/>
        </a:xfrm>
        <a:prstGeom prst="rect">
          <a:avLst/>
        </a:prstGeom>
        <a:noFill/>
        <a:ln w="28575">
          <a:solidFill>
            <a:srgbClr val="FFFF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interpersonálny učebný štýl (interpersonálna inteligencia) rád pracuje (učí sa) v skupine (naberá v nej energiu), rád sa rozpráva, máva mnoho priateľov, má silne vyvinutú schopnosť empatie a schopnosť viesť iných, často sa musí rozprávať s inými, aby si ujasnil svoje myšlienky. Má rád kolektívne hry a športy, zaujíma sa o problémy iných, býva aktívnym členom rôznych spolkov, organizácií, klubov. Iní ľudia ho často vyhľadávajú, aby im poradil, pomáhal, býva im často oporou. Je dobrý v chápaní ľudí, v ich riadení, organizácii, komunikácii, riešení konfliktov. Interpersonálna inteligencia sa aktivizuje pri komunikácii a práci s inými ľuďmi, pri potrebe rozlišovania iných ľudí, ich chápaní.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spoluprácou, rozhovormi, výmenou a porovnávaním skúseností, učením od iných a spolu s nimi.</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počúvať a interpretovať rozprávanie iných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hovoriť k iným (prejav, vysvetľovanie)</a:t>
          </a:r>
        </a:p>
        <a:p>
          <a:r>
            <a:rPr lang="sk-SK" sz="800">
              <a:latin typeface="Tahoma" panose="020B0604030504040204" pitchFamily="34" charset="0"/>
              <a:ea typeface="Tahoma" panose="020B0604030504040204" pitchFamily="34" charset="0"/>
              <a:cs typeface="Tahoma" panose="020B0604030504040204" pitchFamily="34" charset="0"/>
            </a:rPr>
            <a:t>- vyzývať ich k diskusii</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učiť (vyučovať) iných (spolužiakov, pomáhať im)</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starať sa o mladších súrodencov alebo o starých nevládnych ľudí</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pomáhať iným pri riešení problémov</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pracovať v skupine</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spoločne riešiť problémy, organizovať a viesť nejakú činnosť. </a:t>
          </a:r>
        </a:p>
        <a:p>
          <a:r>
            <a:rPr lang="sk-SK" sz="800">
              <a:latin typeface="Tahoma" panose="020B0604030504040204" pitchFamily="34" charset="0"/>
              <a:ea typeface="Tahoma" panose="020B0604030504040204" pitchFamily="34" charset="0"/>
              <a:cs typeface="Tahoma" panose="020B0604030504040204" pitchFamily="34" charset="0"/>
            </a:rPr>
            <a:t>V rozvoji interpersonálnej inteligencie zohráva významnú úlohu kooperatívne vyučovanie.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psychológ, učiteľ, vychovávateľ, predavač, terapeut.</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342</xdr:row>
      <xdr:rowOff>0</xdr:rowOff>
    </xdr:from>
    <xdr:ext cx="4362450" cy="2692468"/>
    <xdr:sp macro="" textlink="">
      <xdr:nvSpPr>
        <xdr:cNvPr id="58" name="BlokTextu 57"/>
        <xdr:cNvSpPr txBox="1"/>
      </xdr:nvSpPr>
      <xdr:spPr>
        <a:xfrm>
          <a:off x="66675" y="45577125"/>
          <a:ext cx="4362450" cy="2692468"/>
        </a:xfrm>
        <a:prstGeom prst="rect">
          <a:avLst/>
        </a:prstGeom>
        <a:noFill/>
        <a:ln w="28575">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intrapersonálny učebný štýl (intrapersonálna inteligencia) rád pracuje (učí sa) sám, dokáže sa naučiť učivo samostatne, samostatne riešiť úlohy, presadzuje vlastné záujmy, zaujíma sa o duchovné a existencionálne problémy. Býva samotár, má bohatý vnútorný život, máva vyhranené názory na veci a udalosti, vysokú sebadôveru. Niekedy urobí alebo povie niečo, čo ostatní majú problém pochopiť. Je dobrý v chápaní seba, zameraní na seba, na svoje pocity, sny, v presadzovaní originálnych cieľov a záujmov, v metakognícii (poznaní, chápaní a kontrole svojich poznávacích procesov, "myslení o myslení", v uvažovaní, vo vyšších myšlienkových procesoch). Intrapersonálna inteligencia sa aktivizuje v situáciách vyžadujúcich introspekciu, sebareflexiu, metakogníciu a duchovno.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samostatnou prácou, vlastným pracovným tempom, individuálnymi</a:t>
          </a:r>
          <a:r>
            <a:rPr lang="sk-SK" sz="800" baseline="0">
              <a:latin typeface="Tahoma" panose="020B0604030504040204" pitchFamily="34" charset="0"/>
              <a:ea typeface="Tahoma" panose="020B0604030504040204" pitchFamily="34" charset="0"/>
              <a:cs typeface="Tahoma" panose="020B0604030504040204" pitchFamily="34" charset="0"/>
            </a:rPr>
            <a:t> projektmi</a:t>
          </a:r>
          <a:r>
            <a:rPr lang="sk-SK" sz="800">
              <a:latin typeface="Tahoma" panose="020B0604030504040204" pitchFamily="34" charset="0"/>
              <a:ea typeface="Tahoma" panose="020B0604030504040204" pitchFamily="34" charset="0"/>
              <a:cs typeface="Tahoma" panose="020B0604030504040204" pitchFamily="34" charset="0"/>
            </a:rPr>
            <a:t>, vo svojom</a:t>
          </a:r>
          <a:r>
            <a:rPr lang="sk-SK" sz="800" baseline="0">
              <a:latin typeface="Tahoma" panose="020B0604030504040204" pitchFamily="34" charset="0"/>
              <a:ea typeface="Tahoma" panose="020B0604030504040204" pitchFamily="34" charset="0"/>
              <a:cs typeface="Tahoma" panose="020B0604030504040204" pitchFamily="34" charset="0"/>
            </a:rPr>
            <a:t> vlastnom priestore, </a:t>
          </a:r>
          <a:r>
            <a:rPr lang="sk-SK" sz="800">
              <a:latin typeface="Tahoma" panose="020B0604030504040204" pitchFamily="34" charset="0"/>
              <a:ea typeface="Tahoma" panose="020B0604030504040204" pitchFamily="34" charset="0"/>
              <a:cs typeface="Tahoma" panose="020B0604030504040204" pitchFamily="34" charset="0"/>
            </a:rPr>
            <a:t>spájaním informácií s osobnými zážitkami či</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spomienkami.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samostatné učenie sa</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vysvetľovať svoje pocity, sny a túžby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rozoznávať svoje dobré a zlé stránky</a:t>
          </a:r>
        </a:p>
        <a:p>
          <a:r>
            <a:rPr lang="sk-SK" sz="800">
              <a:latin typeface="Tahoma" panose="020B0604030504040204" pitchFamily="34" charset="0"/>
              <a:ea typeface="Tahoma" panose="020B0604030504040204" pitchFamily="34" charset="0"/>
              <a:cs typeface="Tahoma" panose="020B0604030504040204" pitchFamily="34" charset="0"/>
            </a:rPr>
            <a:t>- určovať si osobné ciele a dosahovať ich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kontrolovať a hodnotiť svoju činnosť</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viesť si osobný denník</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plánovať si využitie svojho času, predvídať čo sa podarí a čo nie.</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terapeut, podnikateľ.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342</xdr:row>
      <xdr:rowOff>0</xdr:rowOff>
    </xdr:from>
    <xdr:ext cx="4362450" cy="2692468"/>
    <xdr:sp macro="" textlink="">
      <xdr:nvSpPr>
        <xdr:cNvPr id="59" name="BlokTextu 58"/>
        <xdr:cNvSpPr txBox="1"/>
      </xdr:nvSpPr>
      <xdr:spPr>
        <a:xfrm>
          <a:off x="4543425" y="45577125"/>
          <a:ext cx="4362450" cy="2692468"/>
        </a:xfrm>
        <a:prstGeom prst="rect">
          <a:avLst/>
        </a:prstGeom>
        <a:noFill/>
        <a:ln w="28575">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intrapersonálny učebný štýl (intrapersonálna inteligencia) rád pracuje (učí sa) sám, dokáže sa naučiť učivo samostatne, samostatne riešiť úlohy, presadzuje vlastné záujmy, zaujíma sa o duchovné a existencionálne problémy. Býva samotár, má bohatý vnútorný život, máva vyhranené názory na veci a udalosti, vysokú sebadôveru. Niekedy urobí alebo povie niečo, čo ostatní majú problém pochopiť. Je dobrý v chápaní seba, zameraní na seba, na svoje pocity, sny, v presadzovaní originálnych cieľov a záujmov, v metakognícii (poznaní, chápaní a kontrole svojich poznávacích procesov, "myslení o myslení", v uvažovaní, vo vyšších myšlienkových procesoch). Intrapersonálna inteligencia sa aktivizuje v situáciách vyžadujúcich introspekciu, sebareflexiu, metakogníciu a duchovno.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samostatnou prácou, vlastným pracovným tempom, individuálnymi</a:t>
          </a:r>
          <a:r>
            <a:rPr lang="sk-SK" sz="800" baseline="0">
              <a:latin typeface="Tahoma" panose="020B0604030504040204" pitchFamily="34" charset="0"/>
              <a:ea typeface="Tahoma" panose="020B0604030504040204" pitchFamily="34" charset="0"/>
              <a:cs typeface="Tahoma" panose="020B0604030504040204" pitchFamily="34" charset="0"/>
            </a:rPr>
            <a:t> projektmi</a:t>
          </a:r>
          <a:r>
            <a:rPr lang="sk-SK" sz="800">
              <a:latin typeface="Tahoma" panose="020B0604030504040204" pitchFamily="34" charset="0"/>
              <a:ea typeface="Tahoma" panose="020B0604030504040204" pitchFamily="34" charset="0"/>
              <a:cs typeface="Tahoma" panose="020B0604030504040204" pitchFamily="34" charset="0"/>
            </a:rPr>
            <a:t>, vo svojom</a:t>
          </a:r>
          <a:r>
            <a:rPr lang="sk-SK" sz="800" baseline="0">
              <a:latin typeface="Tahoma" panose="020B0604030504040204" pitchFamily="34" charset="0"/>
              <a:ea typeface="Tahoma" panose="020B0604030504040204" pitchFamily="34" charset="0"/>
              <a:cs typeface="Tahoma" panose="020B0604030504040204" pitchFamily="34" charset="0"/>
            </a:rPr>
            <a:t> vlastnom priestore, </a:t>
          </a:r>
          <a:r>
            <a:rPr lang="sk-SK" sz="800">
              <a:latin typeface="Tahoma" panose="020B0604030504040204" pitchFamily="34" charset="0"/>
              <a:ea typeface="Tahoma" panose="020B0604030504040204" pitchFamily="34" charset="0"/>
              <a:cs typeface="Tahoma" panose="020B0604030504040204" pitchFamily="34" charset="0"/>
            </a:rPr>
            <a:t>spájaním informácií s osobnými zážitkami či</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spomienkami.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samostatné učenie sa</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vysvetľovať svoje pocity, sny a túžby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rozoznávať svoje dobré a zlé stránky</a:t>
          </a:r>
        </a:p>
        <a:p>
          <a:r>
            <a:rPr lang="sk-SK" sz="800">
              <a:latin typeface="Tahoma" panose="020B0604030504040204" pitchFamily="34" charset="0"/>
              <a:ea typeface="Tahoma" panose="020B0604030504040204" pitchFamily="34" charset="0"/>
              <a:cs typeface="Tahoma" panose="020B0604030504040204" pitchFamily="34" charset="0"/>
            </a:rPr>
            <a:t>- určovať si osobné ciele a dosahovať ich</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kontrolovať a hodnotiť svoju činnosť</a:t>
          </a:r>
        </a:p>
        <a:p>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viesť si osobný denník</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plánovať si využitie svojho času, predvídať čo sa podarí a čo nie.</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terapeut, podnikateľ.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369</xdr:row>
      <xdr:rowOff>57150</xdr:rowOff>
    </xdr:from>
    <xdr:ext cx="4362450" cy="2568652"/>
    <xdr:sp macro="" textlink="">
      <xdr:nvSpPr>
        <xdr:cNvPr id="60" name="BlokTextu 59"/>
        <xdr:cNvSpPr txBox="1"/>
      </xdr:nvSpPr>
      <xdr:spPr>
        <a:xfrm>
          <a:off x="4543425" y="49234725"/>
          <a:ext cx="4362450" cy="2568652"/>
        </a:xfrm>
        <a:prstGeom prst="rect">
          <a:avLst/>
        </a:prstGeom>
        <a:no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prírodný učebný štýl (prírodná inteligencia) má rád prírodu, zvieratá, trávenie voľného času na čerstvom vzduchu prechádzkami, turistikou, kempovaním, rád pracuje v záhradke, má doma veľa kvetov, chová domáce zvieratá. Zaujíma sa o ekologické problémy, ochranu zvierat a prírody a angažuje sa v nich. Je dobrý v botanike, zoológii, ekológii, kategorizovaní a hierarchizovaní vecí a javov. Prírodná inteligencia sa aktivizuje pri pobyte v prírode, styku s rastlinami a zvieratami, potrebe riešiť ekologické problémy.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prirodzenom prírodnom prostredí,</a:t>
          </a:r>
          <a:r>
            <a:rPr lang="sk-SK" sz="800" baseline="0">
              <a:latin typeface="Tahoma" panose="020B0604030504040204" pitchFamily="34" charset="0"/>
              <a:ea typeface="Tahoma" panose="020B0604030504040204" pitchFamily="34" charset="0"/>
              <a:cs typeface="Tahoma" panose="020B0604030504040204" pitchFamily="34" charset="0"/>
            </a:rPr>
            <a:t> rozpoznávaním, kategorizovaním a hierarchizáciou vecí a javov.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pestovať rastliny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chovať domáce zvieratá</a:t>
          </a:r>
        </a:p>
        <a:p>
          <a:r>
            <a:rPr lang="sk-SK" sz="800">
              <a:latin typeface="Tahoma" panose="020B0604030504040204" pitchFamily="34" charset="0"/>
              <a:ea typeface="Tahoma" panose="020B0604030504040204" pitchFamily="34" charset="0"/>
              <a:cs typeface="Tahoma" panose="020B0604030504040204" pitchFamily="34" charset="0"/>
            </a:rPr>
            <a:t>- pracovať v záhradke</a:t>
          </a:r>
        </a:p>
        <a:p>
          <a:r>
            <a:rPr lang="sk-SK" sz="800">
              <a:latin typeface="Tahoma" panose="020B0604030504040204" pitchFamily="34" charset="0"/>
              <a:ea typeface="Tahoma" panose="020B0604030504040204" pitchFamily="34" charset="0"/>
              <a:cs typeface="Tahoma" panose="020B0604030504040204" pitchFamily="34" charset="0"/>
            </a:rPr>
            <a:t>- turistika a pobyt v prírode, kempovanie</a:t>
          </a:r>
        </a:p>
        <a:p>
          <a:r>
            <a:rPr lang="sk-SK" sz="800">
              <a:latin typeface="Tahoma" panose="020B0604030504040204" pitchFamily="34" charset="0"/>
              <a:ea typeface="Tahoma" panose="020B0604030504040204" pitchFamily="34" charset="0"/>
              <a:cs typeface="Tahoma" panose="020B0604030504040204" pitchFamily="34" charset="0"/>
            </a:rPr>
            <a:t>- zbieranie rastlín</a:t>
          </a:r>
        </a:p>
        <a:p>
          <a:r>
            <a:rPr lang="sk-SK" sz="800">
              <a:latin typeface="Tahoma" panose="020B0604030504040204" pitchFamily="34" charset="0"/>
              <a:ea typeface="Tahoma" panose="020B0604030504040204" pitchFamily="34" charset="0"/>
              <a:cs typeface="Tahoma" panose="020B0604030504040204" pitchFamily="34" charset="0"/>
            </a:rPr>
            <a:t>- ochrana</a:t>
          </a:r>
          <a:r>
            <a:rPr lang="sk-SK" sz="800" baseline="0">
              <a:latin typeface="Tahoma" panose="020B0604030504040204" pitchFamily="34" charset="0"/>
              <a:ea typeface="Tahoma" panose="020B0604030504040204" pitchFamily="34" charset="0"/>
              <a:cs typeface="Tahoma" panose="020B0604030504040204" pitchFamily="34" charset="0"/>
            </a:rPr>
            <a:t> prírody</a:t>
          </a:r>
        </a:p>
        <a:p>
          <a:r>
            <a:rPr lang="sk-SK" sz="800" baseline="0">
              <a:latin typeface="Tahoma" panose="020B0604030504040204" pitchFamily="34" charset="0"/>
              <a:ea typeface="Tahoma" panose="020B0604030504040204" pitchFamily="34" charset="0"/>
              <a:cs typeface="Tahoma" panose="020B0604030504040204" pitchFamily="34" charset="0"/>
            </a:rPr>
            <a:t>- riešenie ekologických problémov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a:latin typeface="Tahoma" panose="020B0604030504040204" pitchFamily="34" charset="0"/>
              <a:ea typeface="Tahoma" panose="020B0604030504040204" pitchFamily="34" charset="0"/>
              <a:cs typeface="Tahoma" panose="020B0604030504040204" pitchFamily="34" charset="0"/>
            </a:rPr>
            <a:t>- čítanie kníh a pozeranie filmov o prírode, zvieratách</a:t>
          </a:r>
          <a:r>
            <a:rPr lang="sk-SK" sz="800" baseline="0">
              <a:latin typeface="Tahoma" panose="020B0604030504040204" pitchFamily="34" charset="0"/>
              <a:ea typeface="Tahoma" panose="020B0604030504040204" pitchFamily="34" charset="0"/>
              <a:cs typeface="Tahoma" panose="020B0604030504040204" pitchFamily="34" charset="0"/>
            </a:rPr>
            <a:t> a ochrancoch prírody</a:t>
          </a:r>
          <a:r>
            <a:rPr lang="sk-SK" sz="800">
              <a:latin typeface="Tahoma" panose="020B0604030504040204" pitchFamily="34" charset="0"/>
              <a:ea typeface="Tahoma" panose="020B0604030504040204" pitchFamily="34" charset="0"/>
              <a:cs typeface="Tahoma" panose="020B0604030504040204" pitchFamily="34" charset="0"/>
            </a:rPr>
            <a:t>.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ekológ, zoológ, botanik, ochranca prírody, lesník, chovateľ zvierat a pod.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66675</xdr:colOff>
      <xdr:row>395</xdr:row>
      <xdr:rowOff>0</xdr:rowOff>
    </xdr:from>
    <xdr:ext cx="4362450" cy="2568652"/>
    <xdr:sp macro="" textlink="">
      <xdr:nvSpPr>
        <xdr:cNvPr id="61" name="BlokTextu 60"/>
        <xdr:cNvSpPr txBox="1"/>
      </xdr:nvSpPr>
      <xdr:spPr>
        <a:xfrm>
          <a:off x="66675" y="52644675"/>
          <a:ext cx="4362450" cy="2568652"/>
        </a:xfrm>
        <a:prstGeom prst="rect">
          <a:avLst/>
        </a:prstGeom>
        <a:no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prírodný učebný štýl (prírodná inteligencia) má rád prírodu, zvieratá, trávenie voľného času na čerstvom vzduchu prechádzkami, turistikou, kempovaním, rád pracuje v záhradke, má doma veľa kvetov, chová domáce zvieratá. Zaujíma sa o ekologické problémy, ochranu zvierat a prírody a angažuje sa v nich. Je dobrý v botanike, zoológii, ekológii, kategorizovaní a hierarchizovaní vecí a javov. Prírodná inteligencia sa aktivizuje pri pobyte v prírode, styku s rastlinami a zvieratami, potrebe riešiť ekologické problémy.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prirodzenom prírodnom prostredí,</a:t>
          </a:r>
          <a:r>
            <a:rPr lang="sk-SK" sz="800" baseline="0">
              <a:latin typeface="Tahoma" panose="020B0604030504040204" pitchFamily="34" charset="0"/>
              <a:ea typeface="Tahoma" panose="020B0604030504040204" pitchFamily="34" charset="0"/>
              <a:cs typeface="Tahoma" panose="020B0604030504040204" pitchFamily="34" charset="0"/>
            </a:rPr>
            <a:t> rozpoznávaním, kategorizovaním a hierarchizáciou vecí a javov.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pestovať rastliny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chovať domáce zvieratá</a:t>
          </a:r>
        </a:p>
        <a:p>
          <a:r>
            <a:rPr lang="sk-SK" sz="800">
              <a:latin typeface="Tahoma" panose="020B0604030504040204" pitchFamily="34" charset="0"/>
              <a:ea typeface="Tahoma" panose="020B0604030504040204" pitchFamily="34" charset="0"/>
              <a:cs typeface="Tahoma" panose="020B0604030504040204" pitchFamily="34" charset="0"/>
            </a:rPr>
            <a:t>- pracovať v záhradke</a:t>
          </a:r>
        </a:p>
        <a:p>
          <a:r>
            <a:rPr lang="sk-SK" sz="800">
              <a:latin typeface="Tahoma" panose="020B0604030504040204" pitchFamily="34" charset="0"/>
              <a:ea typeface="Tahoma" panose="020B0604030504040204" pitchFamily="34" charset="0"/>
              <a:cs typeface="Tahoma" panose="020B0604030504040204" pitchFamily="34" charset="0"/>
            </a:rPr>
            <a:t>- turistika a pobyt v prírode, kempovanie</a:t>
          </a:r>
        </a:p>
        <a:p>
          <a:r>
            <a:rPr lang="sk-SK" sz="800">
              <a:latin typeface="Tahoma" panose="020B0604030504040204" pitchFamily="34" charset="0"/>
              <a:ea typeface="Tahoma" panose="020B0604030504040204" pitchFamily="34" charset="0"/>
              <a:cs typeface="Tahoma" panose="020B0604030504040204" pitchFamily="34" charset="0"/>
            </a:rPr>
            <a:t>- zbieranie rastlín</a:t>
          </a:r>
        </a:p>
        <a:p>
          <a:r>
            <a:rPr lang="sk-SK" sz="800">
              <a:latin typeface="Tahoma" panose="020B0604030504040204" pitchFamily="34" charset="0"/>
              <a:ea typeface="Tahoma" panose="020B0604030504040204" pitchFamily="34" charset="0"/>
              <a:cs typeface="Tahoma" panose="020B0604030504040204" pitchFamily="34" charset="0"/>
            </a:rPr>
            <a:t>- ochrana</a:t>
          </a:r>
          <a:r>
            <a:rPr lang="sk-SK" sz="800" baseline="0">
              <a:latin typeface="Tahoma" panose="020B0604030504040204" pitchFamily="34" charset="0"/>
              <a:ea typeface="Tahoma" panose="020B0604030504040204" pitchFamily="34" charset="0"/>
              <a:cs typeface="Tahoma" panose="020B0604030504040204" pitchFamily="34" charset="0"/>
            </a:rPr>
            <a:t> prírody</a:t>
          </a:r>
        </a:p>
        <a:p>
          <a:r>
            <a:rPr lang="sk-SK" sz="800" baseline="0">
              <a:latin typeface="Tahoma" panose="020B0604030504040204" pitchFamily="34" charset="0"/>
              <a:ea typeface="Tahoma" panose="020B0604030504040204" pitchFamily="34" charset="0"/>
              <a:cs typeface="Tahoma" panose="020B0604030504040204" pitchFamily="34" charset="0"/>
            </a:rPr>
            <a:t>- riešenie ekologických problémov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a:latin typeface="Tahoma" panose="020B0604030504040204" pitchFamily="34" charset="0"/>
              <a:ea typeface="Tahoma" panose="020B0604030504040204" pitchFamily="34" charset="0"/>
              <a:cs typeface="Tahoma" panose="020B0604030504040204" pitchFamily="34" charset="0"/>
            </a:rPr>
            <a:t>- čítanie kníh a pozeranie filmov o prírode, zvieratách</a:t>
          </a:r>
          <a:r>
            <a:rPr lang="sk-SK" sz="800" baseline="0">
              <a:latin typeface="Tahoma" panose="020B0604030504040204" pitchFamily="34" charset="0"/>
              <a:ea typeface="Tahoma" panose="020B0604030504040204" pitchFamily="34" charset="0"/>
              <a:cs typeface="Tahoma" panose="020B0604030504040204" pitchFamily="34" charset="0"/>
            </a:rPr>
            <a:t> a ochrancoch prírody</a:t>
          </a:r>
          <a:r>
            <a:rPr lang="sk-SK" sz="800">
              <a:latin typeface="Tahoma" panose="020B0604030504040204" pitchFamily="34" charset="0"/>
              <a:ea typeface="Tahoma" panose="020B0604030504040204" pitchFamily="34" charset="0"/>
              <a:cs typeface="Tahoma" panose="020B0604030504040204" pitchFamily="34" charset="0"/>
            </a:rPr>
            <a:t>.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ekológ, zoológ, botanik, ochranca prírody, lesník, chovateľ zvierat a pod.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5</xdr:col>
      <xdr:colOff>57150</xdr:colOff>
      <xdr:row>395</xdr:row>
      <xdr:rowOff>0</xdr:rowOff>
    </xdr:from>
    <xdr:ext cx="4362450" cy="2568652"/>
    <xdr:sp macro="" textlink="">
      <xdr:nvSpPr>
        <xdr:cNvPr id="62" name="BlokTextu 61"/>
        <xdr:cNvSpPr txBox="1"/>
      </xdr:nvSpPr>
      <xdr:spPr>
        <a:xfrm>
          <a:off x="4543425" y="52644675"/>
          <a:ext cx="4362450" cy="2568652"/>
        </a:xfrm>
        <a:prstGeom prst="rect">
          <a:avLst/>
        </a:prstGeom>
        <a:no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CHARAKTERISTIKA: </a:t>
          </a:r>
          <a:r>
            <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rPr>
            <a:t>Žiak, u ktorého prevláda </a:t>
          </a:r>
          <a:r>
            <a:rPr lang="sk-SK" sz="800">
              <a:latin typeface="Tahoma" panose="020B0604030504040204" pitchFamily="34" charset="0"/>
              <a:ea typeface="Tahoma" panose="020B0604030504040204" pitchFamily="34" charset="0"/>
              <a:cs typeface="Tahoma" panose="020B0604030504040204" pitchFamily="34" charset="0"/>
            </a:rPr>
            <a:t>prírodný učebný štýl (prírodná inteligencia) má rád prírodu, zvieratá, trávenie voľného času na čerstvom vzduchu prechádzkami, turistikou, kempovaním, rád pracuje v záhradke, má doma veľa kvetov, chová domáce zvieratá. Zaujíma sa o ekologické problémy, ochranu zvierat a prírody a angažuje sa v nich. Je dobrý v botanike, zoológii, ekológii, kategorizovaní a hierarchizovaní vecí a javov. Prírodná inteligencia sa aktivizuje pri pobyte v prírode, styku s rastlinami a zvieratami, potrebe riešiť ekologické problémy. </a:t>
          </a: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NAJLEPŠIE SA UČÍ: </a:t>
          </a:r>
          <a:r>
            <a:rPr lang="sk-SK" sz="800">
              <a:latin typeface="Tahoma" panose="020B0604030504040204" pitchFamily="34" charset="0"/>
              <a:ea typeface="Tahoma" panose="020B0604030504040204" pitchFamily="34" charset="0"/>
              <a:cs typeface="Tahoma" panose="020B0604030504040204" pitchFamily="34" charset="0"/>
            </a:rPr>
            <a:t>v prirodzenom prírodnom prostredí,</a:t>
          </a:r>
          <a:r>
            <a:rPr lang="sk-SK" sz="800" baseline="0">
              <a:latin typeface="Tahoma" panose="020B0604030504040204" pitchFamily="34" charset="0"/>
              <a:ea typeface="Tahoma" panose="020B0604030504040204" pitchFamily="34" charset="0"/>
              <a:cs typeface="Tahoma" panose="020B0604030504040204" pitchFamily="34" charset="0"/>
            </a:rPr>
            <a:t> rozpoznávaním, kategorizovaním a hierarchizáciou vecí a javov.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b="1" i="0">
              <a:solidFill>
                <a:schemeClr val="tx1"/>
              </a:solidFill>
              <a:effectLst/>
              <a:latin typeface="Tahoma" panose="020B0604030504040204" pitchFamily="34" charset="0"/>
              <a:ea typeface="Tahoma" panose="020B0604030504040204" pitchFamily="34" charset="0"/>
              <a:cs typeface="Tahoma" panose="020B0604030504040204" pitchFamily="34" charset="0"/>
            </a:rPr>
            <a:t>AKTIVITY VHODNÉ PRE ROZVOJ INTELIGENCIE: </a:t>
          </a:r>
        </a:p>
        <a:p>
          <a:r>
            <a:rPr lang="sk-SK" sz="800">
              <a:latin typeface="Tahoma" panose="020B0604030504040204" pitchFamily="34" charset="0"/>
              <a:ea typeface="Tahoma" panose="020B0604030504040204" pitchFamily="34" charset="0"/>
              <a:cs typeface="Tahoma" panose="020B0604030504040204" pitchFamily="34" charset="0"/>
            </a:rPr>
            <a:t>- pestovať rastliny</a:t>
          </a:r>
        </a:p>
        <a:p>
          <a:r>
            <a:rPr lang="sk-SK" sz="800">
              <a:latin typeface="Tahoma" panose="020B0604030504040204" pitchFamily="34" charset="0"/>
              <a:ea typeface="Tahoma" panose="020B0604030504040204" pitchFamily="34" charset="0"/>
              <a:cs typeface="Tahoma" panose="020B0604030504040204" pitchFamily="34" charset="0"/>
            </a:rPr>
            <a:t>-</a:t>
          </a:r>
          <a:r>
            <a:rPr lang="sk-SK" sz="800" baseline="0">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chovať domáce zvieratá</a:t>
          </a:r>
        </a:p>
        <a:p>
          <a:r>
            <a:rPr lang="sk-SK" sz="800">
              <a:latin typeface="Tahoma" panose="020B0604030504040204" pitchFamily="34" charset="0"/>
              <a:ea typeface="Tahoma" panose="020B0604030504040204" pitchFamily="34" charset="0"/>
              <a:cs typeface="Tahoma" panose="020B0604030504040204" pitchFamily="34" charset="0"/>
            </a:rPr>
            <a:t>- pracovať v záhradke</a:t>
          </a:r>
        </a:p>
        <a:p>
          <a:r>
            <a:rPr lang="sk-SK" sz="800">
              <a:latin typeface="Tahoma" panose="020B0604030504040204" pitchFamily="34" charset="0"/>
              <a:ea typeface="Tahoma" panose="020B0604030504040204" pitchFamily="34" charset="0"/>
              <a:cs typeface="Tahoma" panose="020B0604030504040204" pitchFamily="34" charset="0"/>
            </a:rPr>
            <a:t>- turistika a pobyt v prírode, kempovanie</a:t>
          </a:r>
        </a:p>
        <a:p>
          <a:r>
            <a:rPr lang="sk-SK" sz="800">
              <a:latin typeface="Tahoma" panose="020B0604030504040204" pitchFamily="34" charset="0"/>
              <a:ea typeface="Tahoma" panose="020B0604030504040204" pitchFamily="34" charset="0"/>
              <a:cs typeface="Tahoma" panose="020B0604030504040204" pitchFamily="34" charset="0"/>
            </a:rPr>
            <a:t>- zbieranie rastlín</a:t>
          </a:r>
        </a:p>
        <a:p>
          <a:r>
            <a:rPr lang="sk-SK" sz="800">
              <a:latin typeface="Tahoma" panose="020B0604030504040204" pitchFamily="34" charset="0"/>
              <a:ea typeface="Tahoma" panose="020B0604030504040204" pitchFamily="34" charset="0"/>
              <a:cs typeface="Tahoma" panose="020B0604030504040204" pitchFamily="34" charset="0"/>
            </a:rPr>
            <a:t>- ochrana</a:t>
          </a:r>
          <a:r>
            <a:rPr lang="sk-SK" sz="800" baseline="0">
              <a:latin typeface="Tahoma" panose="020B0604030504040204" pitchFamily="34" charset="0"/>
              <a:ea typeface="Tahoma" panose="020B0604030504040204" pitchFamily="34" charset="0"/>
              <a:cs typeface="Tahoma" panose="020B0604030504040204" pitchFamily="34" charset="0"/>
            </a:rPr>
            <a:t> prírody</a:t>
          </a:r>
        </a:p>
        <a:p>
          <a:r>
            <a:rPr lang="sk-SK" sz="800" baseline="0">
              <a:latin typeface="Tahoma" panose="020B0604030504040204" pitchFamily="34" charset="0"/>
              <a:ea typeface="Tahoma" panose="020B0604030504040204" pitchFamily="34" charset="0"/>
              <a:cs typeface="Tahoma" panose="020B0604030504040204" pitchFamily="34" charset="0"/>
            </a:rPr>
            <a:t>- riešenie ekologických problémov</a:t>
          </a:r>
          <a:endParaRPr lang="sk-SK" sz="800">
            <a:latin typeface="Tahoma" panose="020B0604030504040204" pitchFamily="34" charset="0"/>
            <a:ea typeface="Tahoma" panose="020B0604030504040204" pitchFamily="34" charset="0"/>
            <a:cs typeface="Tahoma" panose="020B0604030504040204" pitchFamily="34" charset="0"/>
          </a:endParaRPr>
        </a:p>
        <a:p>
          <a:r>
            <a:rPr lang="sk-SK" sz="800">
              <a:latin typeface="Tahoma" panose="020B0604030504040204" pitchFamily="34" charset="0"/>
              <a:ea typeface="Tahoma" panose="020B0604030504040204" pitchFamily="34" charset="0"/>
              <a:cs typeface="Tahoma" panose="020B0604030504040204" pitchFamily="34" charset="0"/>
            </a:rPr>
            <a:t>- čítanie kníh a pozeranie filmov o prírode, zvieratách</a:t>
          </a:r>
          <a:r>
            <a:rPr lang="sk-SK" sz="800" baseline="0">
              <a:latin typeface="Tahoma" panose="020B0604030504040204" pitchFamily="34" charset="0"/>
              <a:ea typeface="Tahoma" panose="020B0604030504040204" pitchFamily="34" charset="0"/>
              <a:cs typeface="Tahoma" panose="020B0604030504040204" pitchFamily="34" charset="0"/>
            </a:rPr>
            <a:t> a ochrancoch prírody</a:t>
          </a:r>
          <a:r>
            <a:rPr lang="sk-SK" sz="800">
              <a:latin typeface="Tahoma" panose="020B0604030504040204" pitchFamily="34" charset="0"/>
              <a:ea typeface="Tahoma" panose="020B0604030504040204" pitchFamily="34" charset="0"/>
              <a:cs typeface="Tahoma" panose="020B0604030504040204" pitchFamily="34" charset="0"/>
            </a:rPr>
            <a:t>. </a:t>
          </a:r>
        </a:p>
        <a:p>
          <a:r>
            <a:rPr lang="sk-SK" sz="800" b="1"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Uplatňuje sa najmä v povolaniach:</a:t>
          </a:r>
          <a:r>
            <a:rPr lang="sk-SK" sz="800" b="0" i="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sk-SK" sz="800">
              <a:latin typeface="Tahoma" panose="020B0604030504040204" pitchFamily="34" charset="0"/>
              <a:ea typeface="Tahoma" panose="020B0604030504040204" pitchFamily="34" charset="0"/>
              <a:cs typeface="Tahoma" panose="020B0604030504040204" pitchFamily="34" charset="0"/>
            </a:rPr>
            <a:t>ekológ, zoológ, botanik, ochranca prírody, lesník, chovateľ zvierat a pod. </a:t>
          </a:r>
          <a:endParaRPr lang="sk-SK" sz="800" b="0" i="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X31" sqref="X31"/>
    </sheetView>
  </sheetViews>
  <sheetFormatPr defaultRowHeight="12.75" x14ac:dyDescent="0.2"/>
  <sheetData/>
  <sheetProtection algorithmName="SHA-512" hashValue="TLdw9rqJTUUJz7sRrmxsQsvJZlrt3AFc9p1fEAAG4WyO5oDasY6i8m9+zWRSSfKvTVSTXhf3JJe2KlPBzyA7Tw==" saltValue="xaiTqG6Pc6+VPe0VbaubUA==" spinCount="100000" sheet="1" objects="1" scenarios="1"/>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tabColor indexed="51"/>
  </sheetPr>
  <dimension ref="A1:CN34"/>
  <sheetViews>
    <sheetView zoomScaleNormal="100" workbookViewId="0">
      <selection activeCell="A2" sqref="A2"/>
    </sheetView>
  </sheetViews>
  <sheetFormatPr defaultRowHeight="12.75" x14ac:dyDescent="0.2"/>
  <cols>
    <col min="1" max="1" width="2.42578125" style="39" customWidth="1"/>
    <col min="2" max="2" width="12.85546875" style="16" customWidth="1"/>
    <col min="3" max="3" width="11.42578125" style="16" customWidth="1"/>
    <col min="4" max="83" width="1.85546875" style="12" customWidth="1"/>
    <col min="84" max="84" width="4.85546875" style="12" customWidth="1"/>
    <col min="85" max="92" width="2.140625" style="12" customWidth="1"/>
    <col min="93" max="16384" width="9.140625" style="12"/>
  </cols>
  <sheetData>
    <row r="1" spans="1:92" s="15" customFormat="1" ht="18" x14ac:dyDescent="0.2">
      <c r="A1" s="191" t="s">
        <v>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row>
    <row r="2" spans="1:92" x14ac:dyDescent="0.2">
      <c r="A2" s="37"/>
    </row>
    <row r="3" spans="1:92" x14ac:dyDescent="0.2">
      <c r="D3" s="192" t="s">
        <v>84</v>
      </c>
      <c r="E3" s="192"/>
      <c r="F3" s="192"/>
      <c r="G3" s="192"/>
      <c r="H3" s="192"/>
      <c r="I3" s="192"/>
      <c r="J3" s="192"/>
      <c r="K3" s="192"/>
      <c r="L3" s="192"/>
      <c r="M3" s="192"/>
      <c r="N3" s="192" t="s">
        <v>85</v>
      </c>
      <c r="O3" s="192"/>
      <c r="P3" s="192"/>
      <c r="Q3" s="192"/>
      <c r="R3" s="192"/>
      <c r="S3" s="192"/>
      <c r="T3" s="192"/>
      <c r="U3" s="192"/>
      <c r="V3" s="192"/>
      <c r="W3" s="192"/>
      <c r="X3" s="192" t="s">
        <v>86</v>
      </c>
      <c r="Y3" s="192"/>
      <c r="Z3" s="192"/>
      <c r="AA3" s="192"/>
      <c r="AB3" s="192"/>
      <c r="AC3" s="192"/>
      <c r="AD3" s="192"/>
      <c r="AE3" s="192"/>
      <c r="AF3" s="192"/>
      <c r="AG3" s="192"/>
      <c r="AH3" s="192" t="s">
        <v>87</v>
      </c>
      <c r="AI3" s="192"/>
      <c r="AJ3" s="192"/>
      <c r="AK3" s="192"/>
      <c r="AL3" s="192"/>
      <c r="AM3" s="192"/>
      <c r="AN3" s="192"/>
      <c r="AO3" s="192"/>
      <c r="AP3" s="192"/>
      <c r="AQ3" s="192"/>
      <c r="AR3" s="192" t="s">
        <v>88</v>
      </c>
      <c r="AS3" s="192"/>
      <c r="AT3" s="192"/>
      <c r="AU3" s="192"/>
      <c r="AV3" s="192"/>
      <c r="AW3" s="192"/>
      <c r="AX3" s="192"/>
      <c r="AY3" s="192"/>
      <c r="AZ3" s="192"/>
      <c r="BA3" s="192"/>
      <c r="BB3" s="192" t="s">
        <v>89</v>
      </c>
      <c r="BC3" s="192"/>
      <c r="BD3" s="192"/>
      <c r="BE3" s="192"/>
      <c r="BF3" s="192"/>
      <c r="BG3" s="192"/>
      <c r="BH3" s="192"/>
      <c r="BI3" s="192"/>
      <c r="BJ3" s="192"/>
      <c r="BK3" s="192"/>
      <c r="BL3" s="192" t="s">
        <v>90</v>
      </c>
      <c r="BM3" s="192"/>
      <c r="BN3" s="192"/>
      <c r="BO3" s="192"/>
      <c r="BP3" s="192"/>
      <c r="BQ3" s="192"/>
      <c r="BR3" s="192"/>
      <c r="BS3" s="192"/>
      <c r="BT3" s="192"/>
      <c r="BU3" s="192"/>
      <c r="BV3" s="192" t="s">
        <v>91</v>
      </c>
      <c r="BW3" s="192"/>
      <c r="BX3" s="192"/>
      <c r="BY3" s="192"/>
      <c r="BZ3" s="192"/>
      <c r="CA3" s="192"/>
      <c r="CB3" s="192"/>
      <c r="CC3" s="192"/>
      <c r="CD3" s="192"/>
      <c r="CE3" s="192"/>
    </row>
    <row r="4" spans="1:92" s="14" customFormat="1" x14ac:dyDescent="0.2">
      <c r="A4" s="36"/>
      <c r="B4" s="10" t="s">
        <v>2</v>
      </c>
      <c r="C4" s="10" t="s">
        <v>1</v>
      </c>
      <c r="D4" s="13">
        <v>1</v>
      </c>
      <c r="E4" s="13">
        <v>2</v>
      </c>
      <c r="F4" s="13">
        <v>3</v>
      </c>
      <c r="G4" s="13">
        <v>4</v>
      </c>
      <c r="H4" s="13">
        <v>5</v>
      </c>
      <c r="I4" s="13">
        <v>6</v>
      </c>
      <c r="J4" s="13">
        <v>7</v>
      </c>
      <c r="K4" s="13">
        <v>8</v>
      </c>
      <c r="L4" s="13">
        <v>9</v>
      </c>
      <c r="M4" s="13">
        <v>10</v>
      </c>
      <c r="N4" s="13">
        <v>1</v>
      </c>
      <c r="O4" s="13">
        <v>2</v>
      </c>
      <c r="P4" s="13">
        <v>3</v>
      </c>
      <c r="Q4" s="13">
        <v>4</v>
      </c>
      <c r="R4" s="13">
        <v>5</v>
      </c>
      <c r="S4" s="13">
        <v>6</v>
      </c>
      <c r="T4" s="13">
        <v>7</v>
      </c>
      <c r="U4" s="13">
        <v>8</v>
      </c>
      <c r="V4" s="13">
        <v>9</v>
      </c>
      <c r="W4" s="13">
        <v>10</v>
      </c>
      <c r="X4" s="13">
        <v>1</v>
      </c>
      <c r="Y4" s="13">
        <v>2</v>
      </c>
      <c r="Z4" s="13">
        <v>3</v>
      </c>
      <c r="AA4" s="13">
        <v>4</v>
      </c>
      <c r="AB4" s="13">
        <v>5</v>
      </c>
      <c r="AC4" s="13">
        <v>6</v>
      </c>
      <c r="AD4" s="13">
        <v>7</v>
      </c>
      <c r="AE4" s="13">
        <v>8</v>
      </c>
      <c r="AF4" s="13">
        <v>9</v>
      </c>
      <c r="AG4" s="13">
        <v>10</v>
      </c>
      <c r="AH4" s="13">
        <v>1</v>
      </c>
      <c r="AI4" s="13">
        <v>2</v>
      </c>
      <c r="AJ4" s="13">
        <v>3</v>
      </c>
      <c r="AK4" s="13">
        <v>4</v>
      </c>
      <c r="AL4" s="13">
        <v>5</v>
      </c>
      <c r="AM4" s="13">
        <v>6</v>
      </c>
      <c r="AN4" s="13">
        <v>7</v>
      </c>
      <c r="AO4" s="13">
        <v>8</v>
      </c>
      <c r="AP4" s="13">
        <v>9</v>
      </c>
      <c r="AQ4" s="13">
        <v>10</v>
      </c>
      <c r="AR4" s="13">
        <v>1</v>
      </c>
      <c r="AS4" s="13">
        <v>2</v>
      </c>
      <c r="AT4" s="13">
        <v>3</v>
      </c>
      <c r="AU4" s="13">
        <v>4</v>
      </c>
      <c r="AV4" s="13">
        <v>5</v>
      </c>
      <c r="AW4" s="13">
        <v>6</v>
      </c>
      <c r="AX4" s="13">
        <v>7</v>
      </c>
      <c r="AY4" s="13">
        <v>8</v>
      </c>
      <c r="AZ4" s="13">
        <v>9</v>
      </c>
      <c r="BA4" s="13">
        <v>10</v>
      </c>
      <c r="BB4" s="13">
        <v>1</v>
      </c>
      <c r="BC4" s="13">
        <v>2</v>
      </c>
      <c r="BD4" s="13">
        <v>3</v>
      </c>
      <c r="BE4" s="13">
        <v>4</v>
      </c>
      <c r="BF4" s="13">
        <v>5</v>
      </c>
      <c r="BG4" s="13">
        <v>6</v>
      </c>
      <c r="BH4" s="13">
        <v>7</v>
      </c>
      <c r="BI4" s="13">
        <v>8</v>
      </c>
      <c r="BJ4" s="13">
        <v>9</v>
      </c>
      <c r="BK4" s="13">
        <v>10</v>
      </c>
      <c r="BL4" s="13">
        <v>1</v>
      </c>
      <c r="BM4" s="13">
        <v>2</v>
      </c>
      <c r="BN4" s="13">
        <v>3</v>
      </c>
      <c r="BO4" s="13">
        <v>4</v>
      </c>
      <c r="BP4" s="13">
        <v>5</v>
      </c>
      <c r="BQ4" s="13">
        <v>6</v>
      </c>
      <c r="BR4" s="13">
        <v>7</v>
      </c>
      <c r="BS4" s="13">
        <v>8</v>
      </c>
      <c r="BT4" s="13">
        <v>9</v>
      </c>
      <c r="BU4" s="13">
        <v>10</v>
      </c>
      <c r="BV4" s="13">
        <v>1</v>
      </c>
      <c r="BW4" s="13">
        <v>2</v>
      </c>
      <c r="BX4" s="13">
        <v>3</v>
      </c>
      <c r="BY4" s="13">
        <v>4</v>
      </c>
      <c r="BZ4" s="13">
        <v>5</v>
      </c>
      <c r="CA4" s="13">
        <v>6</v>
      </c>
      <c r="CB4" s="13">
        <v>7</v>
      </c>
      <c r="CC4" s="13">
        <v>8</v>
      </c>
      <c r="CD4" s="13">
        <v>9</v>
      </c>
      <c r="CE4" s="13">
        <v>10</v>
      </c>
      <c r="CF4" s="36" t="s">
        <v>3</v>
      </c>
      <c r="CG4" s="2">
        <v>1</v>
      </c>
      <c r="CH4" s="5">
        <v>2</v>
      </c>
      <c r="CI4" s="1">
        <v>3</v>
      </c>
      <c r="CJ4" s="6">
        <v>4</v>
      </c>
      <c r="CK4" s="7">
        <v>5</v>
      </c>
      <c r="CL4" s="11">
        <v>6</v>
      </c>
      <c r="CM4" s="8">
        <v>7</v>
      </c>
      <c r="CN4" s="9">
        <v>8</v>
      </c>
    </row>
    <row r="5" spans="1:92" ht="11.25" customHeight="1" x14ac:dyDescent="0.2">
      <c r="A5" s="38">
        <v>1</v>
      </c>
      <c r="B5" s="130" t="s">
        <v>92</v>
      </c>
      <c r="C5" s="130" t="s">
        <v>95</v>
      </c>
      <c r="D5" s="131"/>
      <c r="E5" s="132"/>
      <c r="F5" s="133"/>
      <c r="G5" s="134"/>
      <c r="H5" s="135"/>
      <c r="I5" s="136"/>
      <c r="J5" s="136"/>
      <c r="K5" s="137"/>
      <c r="L5" s="135"/>
      <c r="M5" s="138"/>
      <c r="N5" s="139"/>
      <c r="O5" s="140"/>
      <c r="P5" s="134"/>
      <c r="Q5" s="132"/>
      <c r="R5" s="141"/>
      <c r="S5" s="133"/>
      <c r="T5" s="133"/>
      <c r="U5" s="137"/>
      <c r="V5" s="137"/>
      <c r="W5" s="142"/>
      <c r="X5" s="143"/>
      <c r="Y5" s="134"/>
      <c r="Z5" s="135"/>
      <c r="AA5" s="136"/>
      <c r="AB5" s="133"/>
      <c r="AC5" s="137"/>
      <c r="AD5" s="140"/>
      <c r="AE5" s="140"/>
      <c r="AF5" s="132"/>
      <c r="AG5" s="144"/>
      <c r="AH5" s="145"/>
      <c r="AI5" s="136"/>
      <c r="AJ5" s="134"/>
      <c r="AK5" s="134"/>
      <c r="AL5" s="141"/>
      <c r="AM5" s="140"/>
      <c r="AN5" s="137"/>
      <c r="AO5" s="136"/>
      <c r="AP5" s="141"/>
      <c r="AQ5" s="146"/>
      <c r="AR5" s="145"/>
      <c r="AS5" s="134"/>
      <c r="AT5" s="133"/>
      <c r="AU5" s="141"/>
      <c r="AV5" s="135"/>
      <c r="AW5" s="133"/>
      <c r="AX5" s="132"/>
      <c r="AY5" s="134"/>
      <c r="AZ5" s="140"/>
      <c r="BA5" s="147"/>
      <c r="BB5" s="139"/>
      <c r="BC5" s="132"/>
      <c r="BD5" s="135"/>
      <c r="BE5" s="134"/>
      <c r="BF5" s="133"/>
      <c r="BG5" s="137"/>
      <c r="BH5" s="137"/>
      <c r="BI5" s="132"/>
      <c r="BJ5" s="135"/>
      <c r="BK5" s="148"/>
      <c r="BL5" s="139"/>
      <c r="BM5" s="136"/>
      <c r="BN5" s="136"/>
      <c r="BO5" s="132"/>
      <c r="BP5" s="137"/>
      <c r="BQ5" s="141"/>
      <c r="BR5" s="135"/>
      <c r="BS5" s="140"/>
      <c r="BT5" s="140"/>
      <c r="BU5" s="149"/>
      <c r="BV5" s="137"/>
      <c r="BW5" s="136"/>
      <c r="BX5" s="140"/>
      <c r="BY5" s="135"/>
      <c r="BZ5" s="133"/>
      <c r="CA5" s="134"/>
      <c r="CB5" s="133"/>
      <c r="CC5" s="136"/>
      <c r="CD5" s="134"/>
      <c r="CE5" s="141"/>
      <c r="CF5" s="128">
        <f>COUNTIF(D5:CE5,"a")</f>
        <v>0</v>
      </c>
      <c r="CG5" s="129">
        <f>COUNTIF(I5,"a")+COUNTIF(J5,"a")+COUNTIF(AA5,"a")+COUNTIF(AI5,"a")+COUNTIF(AO5,"a")+COUNTIF(BM5,"a")+COUNTIF(BN5,"a")+COUNTIF(BU5,"a")+COUNTIF(BW5,"a")+COUNTIF(CC5,"a")</f>
        <v>0</v>
      </c>
      <c r="CH5" s="129">
        <f>COUNTIF(G5,"a")+COUNTIF(P5,"a")+COUNTIF(Y5,"a")+COUNTIF(AJ5,"a")+COUNTIF(AK5,"a")+COUNTIF(AS5,"a")+COUNTIF(AY5,"a")+COUNTIF(BE5,"a")+COUNTIF(BZ5,"a")+COUNTIF(CD5,"a")</f>
        <v>0</v>
      </c>
      <c r="CI5" s="129">
        <f>COUNTIF(M5,"a")+COUNTIF(N5,"a")+COUNTIF(R5,"a")+COUNTIF(AL5,"a")+COUNTIF(AP5,"a")+COUNTIF(AU5,"a")+COUNTIF(BB5,"a")+COUNTIF(BL5,"a")+COUNTIF(BQ5,"a")+COUNTIF(CE5,"a")</f>
        <v>0</v>
      </c>
      <c r="CJ5" s="129">
        <f>COUNTIF(D5,"a")+COUNTIF(O5,"a")+COUNTIF(AD5,"a")+COUNTIF(AE5,"a")+COUNTIF(AM5,"a")+COUNTIF(AZ5,"a")+COUNTIF(BA5,"a")+COUNTIF(BS5,"a")+COUNTIF(BT5,"a")+COUNTIF(BX5,"a")</f>
        <v>0</v>
      </c>
      <c r="CK5" s="129">
        <f>COUNTIF(H5,"a")+COUNTIF(L5,"a")+COUNTIF(X5,"a")+COUNTIF(Z5,"a")+COUNTIF(AG5,"a")+COUNTIF(AV5,"a")+COUNTIF(BD5,"a")+COUNTIF(BJ5,"a")+COUNTIF(BR5,"a")+COUNTIF(BY5,"a")</f>
        <v>0</v>
      </c>
      <c r="CL5" s="129">
        <f>COUNTIF(F5,"a")+COUNTIF(S5,"a")+COUNTIF(T5,"a")+COUNTIF(AB5,"a")+COUNTIF(AQ5,"a")+COUNTIF(AT5,"a")+COUNTIF(AW5,"a")+COUNTIF(BF5,"a")+COUNTIF(BZ5,"a")+COUNTIF(CB5,"a")</f>
        <v>0</v>
      </c>
      <c r="CM5" s="129">
        <f>COUNTIF(K5,"a")+COUNTIF(U5,"a")+COUNTIF(V5,"a")+COUNTIF(AC5,"a")+COUNTIF(AN5,"a")+COUNTIF(BG5,"a")+COUNTIF(BH5,"a")+COUNTIF(BK5,"a")+COUNTIF(BP5,"a")+COUNTIF(BV5,"a")</f>
        <v>0</v>
      </c>
      <c r="CN5" s="129">
        <f>COUNTIF(E5,"a")+COUNTIF(Q5,"a")+COUNTIF(W5,"a")+COUNTIF(AF5,"a")+COUNTIF(AH5,"a")+COUNTIF(AR5,"a")+COUNTIF(AX5,"a")+COUNTIF(BC5,"a")+COUNTIF(BI5,"a")+COUNTIF(BO5,"a")</f>
        <v>0</v>
      </c>
    </row>
    <row r="6" spans="1:92" ht="11.25" customHeight="1" x14ac:dyDescent="0.2">
      <c r="A6" s="38">
        <v>2</v>
      </c>
      <c r="B6" s="130" t="s">
        <v>93</v>
      </c>
      <c r="C6" s="130" t="s">
        <v>96</v>
      </c>
      <c r="D6" s="150"/>
      <c r="E6" s="151"/>
      <c r="F6" s="152"/>
      <c r="G6" s="153"/>
      <c r="H6" s="154"/>
      <c r="I6" s="155"/>
      <c r="J6" s="155"/>
      <c r="K6" s="156"/>
      <c r="L6" s="154"/>
      <c r="M6" s="157"/>
      <c r="N6" s="158"/>
      <c r="O6" s="159"/>
      <c r="P6" s="153"/>
      <c r="Q6" s="151"/>
      <c r="R6" s="160"/>
      <c r="S6" s="152"/>
      <c r="T6" s="152"/>
      <c r="U6" s="156"/>
      <c r="V6" s="156"/>
      <c r="W6" s="161"/>
      <c r="X6" s="162"/>
      <c r="Y6" s="153"/>
      <c r="Z6" s="154"/>
      <c r="AA6" s="155"/>
      <c r="AB6" s="152"/>
      <c r="AC6" s="156"/>
      <c r="AD6" s="159"/>
      <c r="AE6" s="159"/>
      <c r="AF6" s="151"/>
      <c r="AG6" s="163"/>
      <c r="AH6" s="164"/>
      <c r="AI6" s="155"/>
      <c r="AJ6" s="153"/>
      <c r="AK6" s="153"/>
      <c r="AL6" s="160"/>
      <c r="AM6" s="159"/>
      <c r="AN6" s="156"/>
      <c r="AO6" s="155"/>
      <c r="AP6" s="160"/>
      <c r="AQ6" s="165"/>
      <c r="AR6" s="164"/>
      <c r="AS6" s="153"/>
      <c r="AT6" s="152"/>
      <c r="AU6" s="160"/>
      <c r="AV6" s="154"/>
      <c r="AW6" s="152"/>
      <c r="AX6" s="151"/>
      <c r="AY6" s="153"/>
      <c r="AZ6" s="159"/>
      <c r="BA6" s="166"/>
      <c r="BB6" s="158"/>
      <c r="BC6" s="151"/>
      <c r="BD6" s="154"/>
      <c r="BE6" s="153"/>
      <c r="BF6" s="152"/>
      <c r="BG6" s="156"/>
      <c r="BH6" s="156"/>
      <c r="BI6" s="151"/>
      <c r="BJ6" s="154"/>
      <c r="BK6" s="167"/>
      <c r="BL6" s="158"/>
      <c r="BM6" s="155"/>
      <c r="BN6" s="155"/>
      <c r="BO6" s="151"/>
      <c r="BP6" s="156"/>
      <c r="BQ6" s="160"/>
      <c r="BR6" s="154"/>
      <c r="BS6" s="159"/>
      <c r="BT6" s="159"/>
      <c r="BU6" s="168"/>
      <c r="BV6" s="156"/>
      <c r="BW6" s="155"/>
      <c r="BX6" s="159"/>
      <c r="BY6" s="154"/>
      <c r="BZ6" s="152"/>
      <c r="CA6" s="153"/>
      <c r="CB6" s="152"/>
      <c r="CC6" s="155"/>
      <c r="CD6" s="153"/>
      <c r="CE6" s="160"/>
      <c r="CF6" s="128">
        <f t="shared" ref="CF6:CF34" si="0">COUNTIF(D6:CE6,"a")</f>
        <v>0</v>
      </c>
      <c r="CG6" s="129">
        <f t="shared" ref="CG6:CG34" si="1">COUNTIF(I6,"a")+COUNTIF(J6,"a")+COUNTIF(AA6,"a")+COUNTIF(AI6,"a")+COUNTIF(AO6,"a")+COUNTIF(BM6,"a")+COUNTIF(BN6,"a")+COUNTIF(BU6,"a")+COUNTIF(BW6,"a")+COUNTIF(CC6,"a")</f>
        <v>0</v>
      </c>
      <c r="CH6" s="129">
        <f t="shared" ref="CH6:CH34" si="2">COUNTIF(G6,"a")+COUNTIF(P6,"a")+COUNTIF(Y6,"a")+COUNTIF(AJ6,"a")+COUNTIF(AK6,"a")+COUNTIF(AS6,"a")+COUNTIF(AY6,"a")+COUNTIF(BE6,"a")+COUNTIF(BZ6,"a")+COUNTIF(CD6,"a")</f>
        <v>0</v>
      </c>
      <c r="CI6" s="129">
        <f t="shared" ref="CI6:CI34" si="3">COUNTIF(M6,"a")+COUNTIF(N6,"a")+COUNTIF(R6,"a")+COUNTIF(AL6,"a")+COUNTIF(AP6,"a")+COUNTIF(AU6,"a")+COUNTIF(BB6,"a")+COUNTIF(BL6,"a")+COUNTIF(BQ6,"a")+COUNTIF(CE6,"a")</f>
        <v>0</v>
      </c>
      <c r="CJ6" s="129">
        <f t="shared" ref="CJ6:CJ34" si="4">COUNTIF(D6,"a")+COUNTIF(O6,"a")+COUNTIF(AD6,"a")+COUNTIF(AE6,"a")+COUNTIF(AM6,"a")+COUNTIF(AZ6,"a")+COUNTIF(BA6,"a")+COUNTIF(BS6,"a")+COUNTIF(BT6,"a")+COUNTIF(BX6,"a")</f>
        <v>0</v>
      </c>
      <c r="CK6" s="129">
        <f t="shared" ref="CK6:CK34" si="5">COUNTIF(H6,"a")+COUNTIF(L6,"a")+COUNTIF(X6,"a")+COUNTIF(Z6,"a")+COUNTIF(AG6,"a")+COUNTIF(AV6,"a")+COUNTIF(BD6,"a")+COUNTIF(BJ6,"a")+COUNTIF(BR6,"a")+COUNTIF(BY6,"a")</f>
        <v>0</v>
      </c>
      <c r="CL6" s="129">
        <f t="shared" ref="CL6:CL34" si="6">COUNTIF(F6,"a")+COUNTIF(S6,"a")+COUNTIF(T6,"a")+COUNTIF(AB6,"a")+COUNTIF(AQ6,"a")+COUNTIF(AT6,"a")+COUNTIF(AW6,"a")+COUNTIF(BF6,"a")+COUNTIF(BZ6,"a")+COUNTIF(CB6,"a")</f>
        <v>0</v>
      </c>
      <c r="CM6" s="129">
        <f t="shared" ref="CM6:CM34" si="7">COUNTIF(K6,"a")+COUNTIF(U6,"a")+COUNTIF(V6,"a")+COUNTIF(AC6,"a")+COUNTIF(AN6,"a")+COUNTIF(BG6,"a")+COUNTIF(BH6,"a")+COUNTIF(BK6,"a")+COUNTIF(BP6,"a")+COUNTIF(BV6,"a")</f>
        <v>0</v>
      </c>
      <c r="CN6" s="129">
        <f t="shared" ref="CN6:CN34" si="8">COUNTIF(E6,"a")+COUNTIF(Q6,"a")+COUNTIF(W6,"a")+COUNTIF(AF6,"a")+COUNTIF(AH6,"a")+COUNTIF(AR6,"a")+COUNTIF(AX6,"a")+COUNTIF(BC6,"a")+COUNTIF(BI6,"a")+COUNTIF(BO6,"a")</f>
        <v>0</v>
      </c>
    </row>
    <row r="7" spans="1:92" ht="11.25" customHeight="1" x14ac:dyDescent="0.2">
      <c r="A7" s="38">
        <v>3</v>
      </c>
      <c r="B7" s="130" t="s">
        <v>94</v>
      </c>
      <c r="C7" s="130" t="s">
        <v>97</v>
      </c>
      <c r="D7" s="150"/>
      <c r="E7" s="151"/>
      <c r="F7" s="152"/>
      <c r="G7" s="153"/>
      <c r="H7" s="154"/>
      <c r="I7" s="155"/>
      <c r="J7" s="155"/>
      <c r="K7" s="156"/>
      <c r="L7" s="154"/>
      <c r="M7" s="157"/>
      <c r="N7" s="158"/>
      <c r="O7" s="159"/>
      <c r="P7" s="153"/>
      <c r="Q7" s="151"/>
      <c r="R7" s="160"/>
      <c r="S7" s="152"/>
      <c r="T7" s="152"/>
      <c r="U7" s="156"/>
      <c r="V7" s="156"/>
      <c r="W7" s="161"/>
      <c r="X7" s="162"/>
      <c r="Y7" s="153"/>
      <c r="Z7" s="154"/>
      <c r="AA7" s="155"/>
      <c r="AB7" s="152"/>
      <c r="AC7" s="156"/>
      <c r="AD7" s="159"/>
      <c r="AE7" s="159"/>
      <c r="AF7" s="151"/>
      <c r="AG7" s="163"/>
      <c r="AH7" s="164"/>
      <c r="AI7" s="155"/>
      <c r="AJ7" s="153"/>
      <c r="AK7" s="153"/>
      <c r="AL7" s="160"/>
      <c r="AM7" s="159"/>
      <c r="AN7" s="156"/>
      <c r="AO7" s="155"/>
      <c r="AP7" s="160"/>
      <c r="AQ7" s="165"/>
      <c r="AR7" s="164"/>
      <c r="AS7" s="153"/>
      <c r="AT7" s="152"/>
      <c r="AU7" s="160"/>
      <c r="AV7" s="154"/>
      <c r="AW7" s="152"/>
      <c r="AX7" s="151"/>
      <c r="AY7" s="153"/>
      <c r="AZ7" s="159"/>
      <c r="BA7" s="166"/>
      <c r="BB7" s="158"/>
      <c r="BC7" s="151"/>
      <c r="BD7" s="154"/>
      <c r="BE7" s="153"/>
      <c r="BF7" s="152"/>
      <c r="BG7" s="156"/>
      <c r="BH7" s="156"/>
      <c r="BI7" s="151"/>
      <c r="BJ7" s="154"/>
      <c r="BK7" s="167"/>
      <c r="BL7" s="158"/>
      <c r="BM7" s="155"/>
      <c r="BN7" s="155"/>
      <c r="BO7" s="151"/>
      <c r="BP7" s="156"/>
      <c r="BQ7" s="160"/>
      <c r="BR7" s="154"/>
      <c r="BS7" s="159"/>
      <c r="BT7" s="159"/>
      <c r="BU7" s="168"/>
      <c r="BV7" s="156"/>
      <c r="BW7" s="155"/>
      <c r="BX7" s="159"/>
      <c r="BY7" s="154"/>
      <c r="BZ7" s="152"/>
      <c r="CA7" s="153"/>
      <c r="CB7" s="152"/>
      <c r="CC7" s="155"/>
      <c r="CD7" s="153"/>
      <c r="CE7" s="160"/>
      <c r="CF7" s="128">
        <f t="shared" si="0"/>
        <v>0</v>
      </c>
      <c r="CG7" s="129">
        <f t="shared" si="1"/>
        <v>0</v>
      </c>
      <c r="CH7" s="129">
        <f t="shared" si="2"/>
        <v>0</v>
      </c>
      <c r="CI7" s="129">
        <f t="shared" si="3"/>
        <v>0</v>
      </c>
      <c r="CJ7" s="129">
        <f t="shared" si="4"/>
        <v>0</v>
      </c>
      <c r="CK7" s="129">
        <f t="shared" si="5"/>
        <v>0</v>
      </c>
      <c r="CL7" s="129">
        <f t="shared" si="6"/>
        <v>0</v>
      </c>
      <c r="CM7" s="129">
        <f t="shared" si="7"/>
        <v>0</v>
      </c>
      <c r="CN7" s="129">
        <f t="shared" si="8"/>
        <v>0</v>
      </c>
    </row>
    <row r="8" spans="1:92" ht="11.25" customHeight="1" x14ac:dyDescent="0.2">
      <c r="A8" s="38">
        <v>4</v>
      </c>
      <c r="B8" s="130" t="s">
        <v>40</v>
      </c>
      <c r="C8" s="130" t="s">
        <v>61</v>
      </c>
      <c r="D8" s="150"/>
      <c r="E8" s="151"/>
      <c r="F8" s="152"/>
      <c r="G8" s="153"/>
      <c r="H8" s="154"/>
      <c r="I8" s="155"/>
      <c r="J8" s="155"/>
      <c r="K8" s="156"/>
      <c r="L8" s="154"/>
      <c r="M8" s="157"/>
      <c r="N8" s="158"/>
      <c r="O8" s="159"/>
      <c r="P8" s="153"/>
      <c r="Q8" s="151"/>
      <c r="R8" s="160"/>
      <c r="S8" s="152"/>
      <c r="T8" s="152"/>
      <c r="U8" s="156"/>
      <c r="V8" s="156"/>
      <c r="W8" s="161"/>
      <c r="X8" s="162"/>
      <c r="Y8" s="153"/>
      <c r="Z8" s="154"/>
      <c r="AA8" s="155"/>
      <c r="AB8" s="152"/>
      <c r="AC8" s="156"/>
      <c r="AD8" s="159"/>
      <c r="AE8" s="159"/>
      <c r="AF8" s="151"/>
      <c r="AG8" s="163"/>
      <c r="AH8" s="164"/>
      <c r="AI8" s="155"/>
      <c r="AJ8" s="153"/>
      <c r="AK8" s="153"/>
      <c r="AL8" s="160"/>
      <c r="AM8" s="159"/>
      <c r="AN8" s="156"/>
      <c r="AO8" s="155"/>
      <c r="AP8" s="160"/>
      <c r="AQ8" s="165"/>
      <c r="AR8" s="164"/>
      <c r="AS8" s="153"/>
      <c r="AT8" s="152"/>
      <c r="AU8" s="160"/>
      <c r="AV8" s="154"/>
      <c r="AW8" s="152"/>
      <c r="AX8" s="151"/>
      <c r="AY8" s="153"/>
      <c r="AZ8" s="159"/>
      <c r="BA8" s="166"/>
      <c r="BB8" s="158"/>
      <c r="BC8" s="151"/>
      <c r="BD8" s="154"/>
      <c r="BE8" s="153"/>
      <c r="BF8" s="152"/>
      <c r="BG8" s="156"/>
      <c r="BH8" s="156"/>
      <c r="BI8" s="151"/>
      <c r="BJ8" s="154"/>
      <c r="BK8" s="167"/>
      <c r="BL8" s="158"/>
      <c r="BM8" s="155"/>
      <c r="BN8" s="155"/>
      <c r="BO8" s="151"/>
      <c r="BP8" s="156"/>
      <c r="BQ8" s="160"/>
      <c r="BR8" s="154"/>
      <c r="BS8" s="159"/>
      <c r="BT8" s="159"/>
      <c r="BU8" s="168"/>
      <c r="BV8" s="156"/>
      <c r="BW8" s="155"/>
      <c r="BX8" s="159"/>
      <c r="BY8" s="154"/>
      <c r="BZ8" s="152"/>
      <c r="CA8" s="153"/>
      <c r="CB8" s="152"/>
      <c r="CC8" s="155"/>
      <c r="CD8" s="153"/>
      <c r="CE8" s="160"/>
      <c r="CF8" s="128">
        <f t="shared" si="0"/>
        <v>0</v>
      </c>
      <c r="CG8" s="129">
        <f t="shared" si="1"/>
        <v>0</v>
      </c>
      <c r="CH8" s="129">
        <f t="shared" si="2"/>
        <v>0</v>
      </c>
      <c r="CI8" s="129">
        <f t="shared" si="3"/>
        <v>0</v>
      </c>
      <c r="CJ8" s="129">
        <f t="shared" si="4"/>
        <v>0</v>
      </c>
      <c r="CK8" s="129">
        <f t="shared" si="5"/>
        <v>0</v>
      </c>
      <c r="CL8" s="129">
        <f t="shared" si="6"/>
        <v>0</v>
      </c>
      <c r="CM8" s="129">
        <f t="shared" si="7"/>
        <v>0</v>
      </c>
      <c r="CN8" s="129">
        <f t="shared" si="8"/>
        <v>0</v>
      </c>
    </row>
    <row r="9" spans="1:92" ht="11.25" customHeight="1" x14ac:dyDescent="0.2">
      <c r="A9" s="38">
        <v>5</v>
      </c>
      <c r="B9" s="130" t="s">
        <v>41</v>
      </c>
      <c r="C9" s="130" t="s">
        <v>62</v>
      </c>
      <c r="D9" s="150"/>
      <c r="E9" s="151"/>
      <c r="F9" s="152"/>
      <c r="G9" s="153"/>
      <c r="H9" s="154"/>
      <c r="I9" s="155"/>
      <c r="J9" s="155"/>
      <c r="K9" s="156"/>
      <c r="L9" s="154"/>
      <c r="M9" s="157"/>
      <c r="N9" s="158"/>
      <c r="O9" s="159"/>
      <c r="P9" s="153"/>
      <c r="Q9" s="151"/>
      <c r="R9" s="160"/>
      <c r="S9" s="152"/>
      <c r="T9" s="152"/>
      <c r="U9" s="156"/>
      <c r="V9" s="156"/>
      <c r="W9" s="161"/>
      <c r="X9" s="162"/>
      <c r="Y9" s="153"/>
      <c r="Z9" s="154"/>
      <c r="AA9" s="155"/>
      <c r="AB9" s="152"/>
      <c r="AC9" s="156"/>
      <c r="AD9" s="159"/>
      <c r="AE9" s="159"/>
      <c r="AF9" s="151"/>
      <c r="AG9" s="163"/>
      <c r="AH9" s="164"/>
      <c r="AI9" s="155"/>
      <c r="AJ9" s="153"/>
      <c r="AK9" s="153"/>
      <c r="AL9" s="160"/>
      <c r="AM9" s="159"/>
      <c r="AN9" s="156"/>
      <c r="AO9" s="155"/>
      <c r="AP9" s="160"/>
      <c r="AQ9" s="165"/>
      <c r="AR9" s="164"/>
      <c r="AS9" s="153"/>
      <c r="AT9" s="152"/>
      <c r="AU9" s="160"/>
      <c r="AV9" s="154"/>
      <c r="AW9" s="152"/>
      <c r="AX9" s="151"/>
      <c r="AY9" s="153"/>
      <c r="AZ9" s="159"/>
      <c r="BA9" s="166"/>
      <c r="BB9" s="158"/>
      <c r="BC9" s="151"/>
      <c r="BD9" s="154"/>
      <c r="BE9" s="153"/>
      <c r="BF9" s="152"/>
      <c r="BG9" s="156"/>
      <c r="BH9" s="156"/>
      <c r="BI9" s="151"/>
      <c r="BJ9" s="154"/>
      <c r="BK9" s="167"/>
      <c r="BL9" s="158"/>
      <c r="BM9" s="155"/>
      <c r="BN9" s="155"/>
      <c r="BO9" s="151"/>
      <c r="BP9" s="156"/>
      <c r="BQ9" s="160"/>
      <c r="BR9" s="154"/>
      <c r="BS9" s="159"/>
      <c r="BT9" s="159"/>
      <c r="BU9" s="168"/>
      <c r="BV9" s="156"/>
      <c r="BW9" s="155"/>
      <c r="BX9" s="159"/>
      <c r="BY9" s="154"/>
      <c r="BZ9" s="152"/>
      <c r="CA9" s="153"/>
      <c r="CB9" s="152"/>
      <c r="CC9" s="155"/>
      <c r="CD9" s="153"/>
      <c r="CE9" s="160"/>
      <c r="CF9" s="128">
        <f t="shared" si="0"/>
        <v>0</v>
      </c>
      <c r="CG9" s="129">
        <f t="shared" si="1"/>
        <v>0</v>
      </c>
      <c r="CH9" s="129">
        <f t="shared" si="2"/>
        <v>0</v>
      </c>
      <c r="CI9" s="129">
        <f t="shared" si="3"/>
        <v>0</v>
      </c>
      <c r="CJ9" s="129">
        <f t="shared" si="4"/>
        <v>0</v>
      </c>
      <c r="CK9" s="129">
        <f t="shared" si="5"/>
        <v>0</v>
      </c>
      <c r="CL9" s="129">
        <f t="shared" si="6"/>
        <v>0</v>
      </c>
      <c r="CM9" s="129">
        <f t="shared" si="7"/>
        <v>0</v>
      </c>
      <c r="CN9" s="129">
        <f t="shared" si="8"/>
        <v>0</v>
      </c>
    </row>
    <row r="10" spans="1:92" ht="11.25" customHeight="1" x14ac:dyDescent="0.2">
      <c r="A10" s="38">
        <v>6</v>
      </c>
      <c r="B10" s="130" t="s">
        <v>42</v>
      </c>
      <c r="C10" s="130" t="s">
        <v>63</v>
      </c>
      <c r="D10" s="150"/>
      <c r="E10" s="151"/>
      <c r="F10" s="152"/>
      <c r="G10" s="153"/>
      <c r="H10" s="154"/>
      <c r="I10" s="155"/>
      <c r="J10" s="155"/>
      <c r="K10" s="156"/>
      <c r="L10" s="154"/>
      <c r="M10" s="157"/>
      <c r="N10" s="158"/>
      <c r="O10" s="159"/>
      <c r="P10" s="153"/>
      <c r="Q10" s="151"/>
      <c r="R10" s="160"/>
      <c r="S10" s="152"/>
      <c r="T10" s="152"/>
      <c r="U10" s="156"/>
      <c r="V10" s="156"/>
      <c r="W10" s="161"/>
      <c r="X10" s="162"/>
      <c r="Y10" s="153"/>
      <c r="Z10" s="154"/>
      <c r="AA10" s="155"/>
      <c r="AB10" s="152"/>
      <c r="AC10" s="156"/>
      <c r="AD10" s="159"/>
      <c r="AE10" s="159"/>
      <c r="AF10" s="151"/>
      <c r="AG10" s="163"/>
      <c r="AH10" s="164"/>
      <c r="AI10" s="155"/>
      <c r="AJ10" s="153"/>
      <c r="AK10" s="153"/>
      <c r="AL10" s="160"/>
      <c r="AM10" s="159"/>
      <c r="AN10" s="156"/>
      <c r="AO10" s="155"/>
      <c r="AP10" s="160"/>
      <c r="AQ10" s="165"/>
      <c r="AR10" s="164"/>
      <c r="AS10" s="153"/>
      <c r="AT10" s="152"/>
      <c r="AU10" s="160"/>
      <c r="AV10" s="154"/>
      <c r="AW10" s="152"/>
      <c r="AX10" s="151"/>
      <c r="AY10" s="153"/>
      <c r="AZ10" s="159"/>
      <c r="BA10" s="166"/>
      <c r="BB10" s="158"/>
      <c r="BC10" s="151"/>
      <c r="BD10" s="154"/>
      <c r="BE10" s="153"/>
      <c r="BF10" s="152"/>
      <c r="BG10" s="156"/>
      <c r="BH10" s="156"/>
      <c r="BI10" s="151"/>
      <c r="BJ10" s="154"/>
      <c r="BK10" s="167"/>
      <c r="BL10" s="158"/>
      <c r="BM10" s="155"/>
      <c r="BN10" s="155"/>
      <c r="BO10" s="151"/>
      <c r="BP10" s="156"/>
      <c r="BQ10" s="160"/>
      <c r="BR10" s="154"/>
      <c r="BS10" s="159"/>
      <c r="BT10" s="159"/>
      <c r="BU10" s="168"/>
      <c r="BV10" s="156"/>
      <c r="BW10" s="155"/>
      <c r="BX10" s="159"/>
      <c r="BY10" s="154"/>
      <c r="BZ10" s="152"/>
      <c r="CA10" s="153"/>
      <c r="CB10" s="152"/>
      <c r="CC10" s="155"/>
      <c r="CD10" s="153"/>
      <c r="CE10" s="160"/>
      <c r="CF10" s="128">
        <f t="shared" si="0"/>
        <v>0</v>
      </c>
      <c r="CG10" s="129">
        <f t="shared" si="1"/>
        <v>0</v>
      </c>
      <c r="CH10" s="129">
        <f t="shared" si="2"/>
        <v>0</v>
      </c>
      <c r="CI10" s="129">
        <f t="shared" si="3"/>
        <v>0</v>
      </c>
      <c r="CJ10" s="129">
        <f t="shared" si="4"/>
        <v>0</v>
      </c>
      <c r="CK10" s="129">
        <f t="shared" si="5"/>
        <v>0</v>
      </c>
      <c r="CL10" s="129">
        <f t="shared" si="6"/>
        <v>0</v>
      </c>
      <c r="CM10" s="129">
        <f t="shared" si="7"/>
        <v>0</v>
      </c>
      <c r="CN10" s="129">
        <f t="shared" si="8"/>
        <v>0</v>
      </c>
    </row>
    <row r="11" spans="1:92" ht="11.25" customHeight="1" x14ac:dyDescent="0.2">
      <c r="A11" s="38">
        <v>7</v>
      </c>
      <c r="B11" s="130" t="s">
        <v>43</v>
      </c>
      <c r="C11" s="130" t="s">
        <v>64</v>
      </c>
      <c r="D11" s="150"/>
      <c r="E11" s="151"/>
      <c r="F11" s="152"/>
      <c r="G11" s="153"/>
      <c r="H11" s="154"/>
      <c r="I11" s="155"/>
      <c r="J11" s="155"/>
      <c r="K11" s="156"/>
      <c r="L11" s="154"/>
      <c r="M11" s="157"/>
      <c r="N11" s="158"/>
      <c r="O11" s="159"/>
      <c r="P11" s="153"/>
      <c r="Q11" s="151"/>
      <c r="R11" s="160"/>
      <c r="S11" s="152"/>
      <c r="T11" s="152"/>
      <c r="U11" s="156"/>
      <c r="V11" s="156"/>
      <c r="W11" s="161"/>
      <c r="X11" s="162"/>
      <c r="Y11" s="153"/>
      <c r="Z11" s="154"/>
      <c r="AA11" s="155"/>
      <c r="AB11" s="152"/>
      <c r="AC11" s="156"/>
      <c r="AD11" s="159"/>
      <c r="AE11" s="159"/>
      <c r="AF11" s="151"/>
      <c r="AG11" s="163"/>
      <c r="AH11" s="164"/>
      <c r="AI11" s="155"/>
      <c r="AJ11" s="153"/>
      <c r="AK11" s="153"/>
      <c r="AL11" s="160"/>
      <c r="AM11" s="159"/>
      <c r="AN11" s="156"/>
      <c r="AO11" s="155"/>
      <c r="AP11" s="160"/>
      <c r="AQ11" s="165"/>
      <c r="AR11" s="164"/>
      <c r="AS11" s="153"/>
      <c r="AT11" s="152"/>
      <c r="AU11" s="160"/>
      <c r="AV11" s="154"/>
      <c r="AW11" s="152"/>
      <c r="AX11" s="151"/>
      <c r="AY11" s="153"/>
      <c r="AZ11" s="159"/>
      <c r="BA11" s="166"/>
      <c r="BB11" s="158"/>
      <c r="BC11" s="151"/>
      <c r="BD11" s="154"/>
      <c r="BE11" s="153"/>
      <c r="BF11" s="152"/>
      <c r="BG11" s="156"/>
      <c r="BH11" s="156"/>
      <c r="BI11" s="151"/>
      <c r="BJ11" s="154"/>
      <c r="BK11" s="167"/>
      <c r="BL11" s="158"/>
      <c r="BM11" s="155"/>
      <c r="BN11" s="155"/>
      <c r="BO11" s="151"/>
      <c r="BP11" s="156"/>
      <c r="BQ11" s="160"/>
      <c r="BR11" s="154"/>
      <c r="BS11" s="159"/>
      <c r="BT11" s="159"/>
      <c r="BU11" s="168"/>
      <c r="BV11" s="156"/>
      <c r="BW11" s="155"/>
      <c r="BX11" s="159"/>
      <c r="BY11" s="154"/>
      <c r="BZ11" s="152"/>
      <c r="CA11" s="153"/>
      <c r="CB11" s="152"/>
      <c r="CC11" s="155"/>
      <c r="CD11" s="153"/>
      <c r="CE11" s="160"/>
      <c r="CF11" s="128">
        <f t="shared" si="0"/>
        <v>0</v>
      </c>
      <c r="CG11" s="129">
        <f t="shared" si="1"/>
        <v>0</v>
      </c>
      <c r="CH11" s="129">
        <f t="shared" si="2"/>
        <v>0</v>
      </c>
      <c r="CI11" s="129">
        <f t="shared" si="3"/>
        <v>0</v>
      </c>
      <c r="CJ11" s="129">
        <f t="shared" si="4"/>
        <v>0</v>
      </c>
      <c r="CK11" s="129">
        <f t="shared" si="5"/>
        <v>0</v>
      </c>
      <c r="CL11" s="129">
        <f t="shared" si="6"/>
        <v>0</v>
      </c>
      <c r="CM11" s="129">
        <f t="shared" si="7"/>
        <v>0</v>
      </c>
      <c r="CN11" s="129">
        <f t="shared" si="8"/>
        <v>0</v>
      </c>
    </row>
    <row r="12" spans="1:92" ht="11.25" customHeight="1" x14ac:dyDescent="0.2">
      <c r="A12" s="38">
        <v>8</v>
      </c>
      <c r="B12" s="130" t="s">
        <v>44</v>
      </c>
      <c r="C12" s="130" t="s">
        <v>65</v>
      </c>
      <c r="D12" s="150"/>
      <c r="E12" s="151"/>
      <c r="F12" s="152"/>
      <c r="G12" s="153"/>
      <c r="H12" s="154"/>
      <c r="I12" s="155"/>
      <c r="J12" s="155"/>
      <c r="K12" s="156"/>
      <c r="L12" s="154"/>
      <c r="M12" s="157"/>
      <c r="N12" s="158"/>
      <c r="O12" s="159"/>
      <c r="P12" s="153"/>
      <c r="Q12" s="151"/>
      <c r="R12" s="160"/>
      <c r="S12" s="152"/>
      <c r="T12" s="152"/>
      <c r="U12" s="156"/>
      <c r="V12" s="156"/>
      <c r="W12" s="161"/>
      <c r="X12" s="162"/>
      <c r="Y12" s="153"/>
      <c r="Z12" s="154"/>
      <c r="AA12" s="155"/>
      <c r="AB12" s="152"/>
      <c r="AC12" s="156"/>
      <c r="AD12" s="159"/>
      <c r="AE12" s="159"/>
      <c r="AF12" s="151"/>
      <c r="AG12" s="163"/>
      <c r="AH12" s="164"/>
      <c r="AI12" s="155"/>
      <c r="AJ12" s="153"/>
      <c r="AK12" s="153"/>
      <c r="AL12" s="160"/>
      <c r="AM12" s="159"/>
      <c r="AN12" s="156"/>
      <c r="AO12" s="155"/>
      <c r="AP12" s="160"/>
      <c r="AQ12" s="165"/>
      <c r="AR12" s="164"/>
      <c r="AS12" s="153"/>
      <c r="AT12" s="152"/>
      <c r="AU12" s="160"/>
      <c r="AV12" s="154"/>
      <c r="AW12" s="152"/>
      <c r="AX12" s="151"/>
      <c r="AY12" s="153"/>
      <c r="AZ12" s="159"/>
      <c r="BA12" s="166"/>
      <c r="BB12" s="158"/>
      <c r="BC12" s="151"/>
      <c r="BD12" s="154"/>
      <c r="BE12" s="153"/>
      <c r="BF12" s="152"/>
      <c r="BG12" s="156"/>
      <c r="BH12" s="156"/>
      <c r="BI12" s="151"/>
      <c r="BJ12" s="154"/>
      <c r="BK12" s="167"/>
      <c r="BL12" s="158"/>
      <c r="BM12" s="155"/>
      <c r="BN12" s="155"/>
      <c r="BO12" s="151"/>
      <c r="BP12" s="156"/>
      <c r="BQ12" s="160"/>
      <c r="BR12" s="154"/>
      <c r="BS12" s="159"/>
      <c r="BT12" s="159"/>
      <c r="BU12" s="168"/>
      <c r="BV12" s="156"/>
      <c r="BW12" s="155"/>
      <c r="BX12" s="159"/>
      <c r="BY12" s="154"/>
      <c r="BZ12" s="152"/>
      <c r="CA12" s="153"/>
      <c r="CB12" s="152"/>
      <c r="CC12" s="155"/>
      <c r="CD12" s="153"/>
      <c r="CE12" s="160"/>
      <c r="CF12" s="128">
        <f t="shared" si="0"/>
        <v>0</v>
      </c>
      <c r="CG12" s="129">
        <f t="shared" si="1"/>
        <v>0</v>
      </c>
      <c r="CH12" s="129">
        <f t="shared" si="2"/>
        <v>0</v>
      </c>
      <c r="CI12" s="129">
        <f t="shared" si="3"/>
        <v>0</v>
      </c>
      <c r="CJ12" s="129">
        <f t="shared" si="4"/>
        <v>0</v>
      </c>
      <c r="CK12" s="129">
        <f t="shared" si="5"/>
        <v>0</v>
      </c>
      <c r="CL12" s="129">
        <f t="shared" si="6"/>
        <v>0</v>
      </c>
      <c r="CM12" s="129">
        <f t="shared" si="7"/>
        <v>0</v>
      </c>
      <c r="CN12" s="129">
        <f t="shared" si="8"/>
        <v>0</v>
      </c>
    </row>
    <row r="13" spans="1:92" ht="11.25" customHeight="1" x14ac:dyDescent="0.2">
      <c r="A13" s="38">
        <v>9</v>
      </c>
      <c r="B13" s="130" t="s">
        <v>45</v>
      </c>
      <c r="C13" s="130" t="s">
        <v>66</v>
      </c>
      <c r="D13" s="150"/>
      <c r="E13" s="151"/>
      <c r="F13" s="152"/>
      <c r="G13" s="153"/>
      <c r="H13" s="154"/>
      <c r="I13" s="155"/>
      <c r="J13" s="155"/>
      <c r="K13" s="156"/>
      <c r="L13" s="154"/>
      <c r="M13" s="157"/>
      <c r="N13" s="158"/>
      <c r="O13" s="159"/>
      <c r="P13" s="153"/>
      <c r="Q13" s="151"/>
      <c r="R13" s="160"/>
      <c r="S13" s="152"/>
      <c r="T13" s="152"/>
      <c r="U13" s="156"/>
      <c r="V13" s="156"/>
      <c r="W13" s="161"/>
      <c r="X13" s="162"/>
      <c r="Y13" s="153"/>
      <c r="Z13" s="154"/>
      <c r="AA13" s="155"/>
      <c r="AB13" s="152"/>
      <c r="AC13" s="156"/>
      <c r="AD13" s="159"/>
      <c r="AE13" s="159"/>
      <c r="AF13" s="151"/>
      <c r="AG13" s="163"/>
      <c r="AH13" s="164"/>
      <c r="AI13" s="155"/>
      <c r="AJ13" s="153"/>
      <c r="AK13" s="153"/>
      <c r="AL13" s="160"/>
      <c r="AM13" s="159"/>
      <c r="AN13" s="156"/>
      <c r="AO13" s="155"/>
      <c r="AP13" s="160"/>
      <c r="AQ13" s="165"/>
      <c r="AR13" s="164"/>
      <c r="AS13" s="153"/>
      <c r="AT13" s="152"/>
      <c r="AU13" s="160"/>
      <c r="AV13" s="154"/>
      <c r="AW13" s="152"/>
      <c r="AX13" s="151"/>
      <c r="AY13" s="153"/>
      <c r="AZ13" s="159"/>
      <c r="BA13" s="166"/>
      <c r="BB13" s="158"/>
      <c r="BC13" s="151"/>
      <c r="BD13" s="154"/>
      <c r="BE13" s="153"/>
      <c r="BF13" s="152"/>
      <c r="BG13" s="156"/>
      <c r="BH13" s="156"/>
      <c r="BI13" s="151"/>
      <c r="BJ13" s="154"/>
      <c r="BK13" s="167"/>
      <c r="BL13" s="158"/>
      <c r="BM13" s="155"/>
      <c r="BN13" s="155"/>
      <c r="BO13" s="151"/>
      <c r="BP13" s="156"/>
      <c r="BQ13" s="160"/>
      <c r="BR13" s="154"/>
      <c r="BS13" s="159"/>
      <c r="BT13" s="159"/>
      <c r="BU13" s="168"/>
      <c r="BV13" s="156"/>
      <c r="BW13" s="155"/>
      <c r="BX13" s="159"/>
      <c r="BY13" s="154"/>
      <c r="BZ13" s="152"/>
      <c r="CA13" s="153"/>
      <c r="CB13" s="152"/>
      <c r="CC13" s="155"/>
      <c r="CD13" s="153"/>
      <c r="CE13" s="160"/>
      <c r="CF13" s="128">
        <f t="shared" si="0"/>
        <v>0</v>
      </c>
      <c r="CG13" s="129">
        <f t="shared" si="1"/>
        <v>0</v>
      </c>
      <c r="CH13" s="129">
        <f t="shared" si="2"/>
        <v>0</v>
      </c>
      <c r="CI13" s="129">
        <f t="shared" si="3"/>
        <v>0</v>
      </c>
      <c r="CJ13" s="129">
        <f t="shared" si="4"/>
        <v>0</v>
      </c>
      <c r="CK13" s="129">
        <f t="shared" si="5"/>
        <v>0</v>
      </c>
      <c r="CL13" s="129">
        <f t="shared" si="6"/>
        <v>0</v>
      </c>
      <c r="CM13" s="129">
        <f t="shared" si="7"/>
        <v>0</v>
      </c>
      <c r="CN13" s="129">
        <f t="shared" si="8"/>
        <v>0</v>
      </c>
    </row>
    <row r="14" spans="1:92" ht="11.25" customHeight="1" x14ac:dyDescent="0.2">
      <c r="A14" s="38">
        <v>10</v>
      </c>
      <c r="B14" s="130" t="s">
        <v>46</v>
      </c>
      <c r="C14" s="130" t="s">
        <v>67</v>
      </c>
      <c r="D14" s="150"/>
      <c r="E14" s="151"/>
      <c r="F14" s="152"/>
      <c r="G14" s="153"/>
      <c r="H14" s="154"/>
      <c r="I14" s="155"/>
      <c r="J14" s="155"/>
      <c r="K14" s="156"/>
      <c r="L14" s="154"/>
      <c r="M14" s="157"/>
      <c r="N14" s="158"/>
      <c r="O14" s="159"/>
      <c r="P14" s="153"/>
      <c r="Q14" s="151"/>
      <c r="R14" s="160"/>
      <c r="S14" s="152"/>
      <c r="T14" s="152"/>
      <c r="U14" s="156"/>
      <c r="V14" s="156"/>
      <c r="W14" s="161"/>
      <c r="X14" s="162"/>
      <c r="Y14" s="153"/>
      <c r="Z14" s="154"/>
      <c r="AA14" s="155"/>
      <c r="AB14" s="152"/>
      <c r="AC14" s="156"/>
      <c r="AD14" s="159"/>
      <c r="AE14" s="159"/>
      <c r="AF14" s="151"/>
      <c r="AG14" s="163"/>
      <c r="AH14" s="164"/>
      <c r="AI14" s="155"/>
      <c r="AJ14" s="153"/>
      <c r="AK14" s="153"/>
      <c r="AL14" s="160"/>
      <c r="AM14" s="159"/>
      <c r="AN14" s="156"/>
      <c r="AO14" s="155"/>
      <c r="AP14" s="160"/>
      <c r="AQ14" s="165"/>
      <c r="AR14" s="164"/>
      <c r="AS14" s="153"/>
      <c r="AT14" s="152"/>
      <c r="AU14" s="160"/>
      <c r="AV14" s="154"/>
      <c r="AW14" s="152"/>
      <c r="AX14" s="151"/>
      <c r="AY14" s="153"/>
      <c r="AZ14" s="159"/>
      <c r="BA14" s="166"/>
      <c r="BB14" s="158"/>
      <c r="BC14" s="151"/>
      <c r="BD14" s="154"/>
      <c r="BE14" s="153"/>
      <c r="BF14" s="152"/>
      <c r="BG14" s="156"/>
      <c r="BH14" s="156"/>
      <c r="BI14" s="151"/>
      <c r="BJ14" s="154"/>
      <c r="BK14" s="167"/>
      <c r="BL14" s="158"/>
      <c r="BM14" s="155"/>
      <c r="BN14" s="155"/>
      <c r="BO14" s="151"/>
      <c r="BP14" s="156"/>
      <c r="BQ14" s="160"/>
      <c r="BR14" s="154"/>
      <c r="BS14" s="159"/>
      <c r="BT14" s="159"/>
      <c r="BU14" s="168"/>
      <c r="BV14" s="156"/>
      <c r="BW14" s="155"/>
      <c r="BX14" s="159"/>
      <c r="BY14" s="154"/>
      <c r="BZ14" s="152"/>
      <c r="CA14" s="153"/>
      <c r="CB14" s="152"/>
      <c r="CC14" s="155"/>
      <c r="CD14" s="153"/>
      <c r="CE14" s="160"/>
      <c r="CF14" s="128">
        <f t="shared" si="0"/>
        <v>0</v>
      </c>
      <c r="CG14" s="129">
        <f t="shared" si="1"/>
        <v>0</v>
      </c>
      <c r="CH14" s="129">
        <f t="shared" si="2"/>
        <v>0</v>
      </c>
      <c r="CI14" s="129">
        <f t="shared" si="3"/>
        <v>0</v>
      </c>
      <c r="CJ14" s="129">
        <f t="shared" si="4"/>
        <v>0</v>
      </c>
      <c r="CK14" s="129">
        <f t="shared" si="5"/>
        <v>0</v>
      </c>
      <c r="CL14" s="129">
        <f t="shared" si="6"/>
        <v>0</v>
      </c>
      <c r="CM14" s="129">
        <f t="shared" si="7"/>
        <v>0</v>
      </c>
      <c r="CN14" s="129">
        <f t="shared" si="8"/>
        <v>0</v>
      </c>
    </row>
    <row r="15" spans="1:92" ht="11.25" customHeight="1" x14ac:dyDescent="0.2">
      <c r="A15" s="38">
        <v>11</v>
      </c>
      <c r="B15" s="130" t="s">
        <v>47</v>
      </c>
      <c r="C15" s="130" t="s">
        <v>68</v>
      </c>
      <c r="D15" s="150"/>
      <c r="E15" s="151"/>
      <c r="F15" s="152"/>
      <c r="G15" s="153"/>
      <c r="H15" s="154"/>
      <c r="I15" s="155"/>
      <c r="J15" s="155"/>
      <c r="K15" s="156"/>
      <c r="L15" s="154"/>
      <c r="M15" s="157"/>
      <c r="N15" s="158"/>
      <c r="O15" s="159"/>
      <c r="P15" s="153"/>
      <c r="Q15" s="151"/>
      <c r="R15" s="160"/>
      <c r="S15" s="152"/>
      <c r="T15" s="152"/>
      <c r="U15" s="156"/>
      <c r="V15" s="156"/>
      <c r="W15" s="161"/>
      <c r="X15" s="162"/>
      <c r="Y15" s="153"/>
      <c r="Z15" s="154"/>
      <c r="AA15" s="155"/>
      <c r="AB15" s="152"/>
      <c r="AC15" s="156"/>
      <c r="AD15" s="159"/>
      <c r="AE15" s="159"/>
      <c r="AF15" s="151"/>
      <c r="AG15" s="163"/>
      <c r="AH15" s="164"/>
      <c r="AI15" s="155"/>
      <c r="AJ15" s="153"/>
      <c r="AK15" s="153"/>
      <c r="AL15" s="160"/>
      <c r="AM15" s="159"/>
      <c r="AN15" s="156"/>
      <c r="AO15" s="155"/>
      <c r="AP15" s="160"/>
      <c r="AQ15" s="165"/>
      <c r="AR15" s="164"/>
      <c r="AS15" s="153"/>
      <c r="AT15" s="152"/>
      <c r="AU15" s="160"/>
      <c r="AV15" s="154"/>
      <c r="AW15" s="152"/>
      <c r="AX15" s="151"/>
      <c r="AY15" s="153"/>
      <c r="AZ15" s="159"/>
      <c r="BA15" s="166"/>
      <c r="BB15" s="158"/>
      <c r="BC15" s="151"/>
      <c r="BD15" s="154"/>
      <c r="BE15" s="153"/>
      <c r="BF15" s="152"/>
      <c r="BG15" s="156"/>
      <c r="BH15" s="156"/>
      <c r="BI15" s="151"/>
      <c r="BJ15" s="154"/>
      <c r="BK15" s="167"/>
      <c r="BL15" s="158"/>
      <c r="BM15" s="155"/>
      <c r="BN15" s="155"/>
      <c r="BO15" s="151"/>
      <c r="BP15" s="156"/>
      <c r="BQ15" s="160"/>
      <c r="BR15" s="154"/>
      <c r="BS15" s="159"/>
      <c r="BT15" s="159"/>
      <c r="BU15" s="168"/>
      <c r="BV15" s="156"/>
      <c r="BW15" s="155"/>
      <c r="BX15" s="159"/>
      <c r="BY15" s="154"/>
      <c r="BZ15" s="152"/>
      <c r="CA15" s="153"/>
      <c r="CB15" s="152"/>
      <c r="CC15" s="155"/>
      <c r="CD15" s="153"/>
      <c r="CE15" s="160"/>
      <c r="CF15" s="128">
        <f t="shared" si="0"/>
        <v>0</v>
      </c>
      <c r="CG15" s="129">
        <f t="shared" si="1"/>
        <v>0</v>
      </c>
      <c r="CH15" s="129">
        <f t="shared" si="2"/>
        <v>0</v>
      </c>
      <c r="CI15" s="129">
        <f t="shared" si="3"/>
        <v>0</v>
      </c>
      <c r="CJ15" s="129">
        <f t="shared" si="4"/>
        <v>0</v>
      </c>
      <c r="CK15" s="129">
        <f t="shared" si="5"/>
        <v>0</v>
      </c>
      <c r="CL15" s="129">
        <f t="shared" si="6"/>
        <v>0</v>
      </c>
      <c r="CM15" s="129">
        <f t="shared" si="7"/>
        <v>0</v>
      </c>
      <c r="CN15" s="129">
        <f t="shared" si="8"/>
        <v>0</v>
      </c>
    </row>
    <row r="16" spans="1:92" ht="11.25" customHeight="1" x14ac:dyDescent="0.2">
      <c r="A16" s="38">
        <v>12</v>
      </c>
      <c r="B16" s="130" t="s">
        <v>48</v>
      </c>
      <c r="C16" s="130" t="s">
        <v>69</v>
      </c>
      <c r="D16" s="150"/>
      <c r="E16" s="151"/>
      <c r="F16" s="152"/>
      <c r="G16" s="153"/>
      <c r="H16" s="154"/>
      <c r="I16" s="155"/>
      <c r="J16" s="155"/>
      <c r="K16" s="156"/>
      <c r="L16" s="154"/>
      <c r="M16" s="157"/>
      <c r="N16" s="158"/>
      <c r="O16" s="159"/>
      <c r="P16" s="153"/>
      <c r="Q16" s="151"/>
      <c r="R16" s="160"/>
      <c r="S16" s="152"/>
      <c r="T16" s="152"/>
      <c r="U16" s="156"/>
      <c r="V16" s="156"/>
      <c r="W16" s="161"/>
      <c r="X16" s="162"/>
      <c r="Y16" s="153"/>
      <c r="Z16" s="154"/>
      <c r="AA16" s="155"/>
      <c r="AB16" s="152"/>
      <c r="AC16" s="156"/>
      <c r="AD16" s="159"/>
      <c r="AE16" s="159"/>
      <c r="AF16" s="151"/>
      <c r="AG16" s="163"/>
      <c r="AH16" s="164"/>
      <c r="AI16" s="155"/>
      <c r="AJ16" s="153"/>
      <c r="AK16" s="153"/>
      <c r="AL16" s="160"/>
      <c r="AM16" s="159"/>
      <c r="AN16" s="156"/>
      <c r="AO16" s="155"/>
      <c r="AP16" s="160"/>
      <c r="AQ16" s="165"/>
      <c r="AR16" s="164"/>
      <c r="AS16" s="153"/>
      <c r="AT16" s="152"/>
      <c r="AU16" s="160"/>
      <c r="AV16" s="154"/>
      <c r="AW16" s="152"/>
      <c r="AX16" s="151"/>
      <c r="AY16" s="153"/>
      <c r="AZ16" s="159"/>
      <c r="BA16" s="166"/>
      <c r="BB16" s="158"/>
      <c r="BC16" s="151"/>
      <c r="BD16" s="154"/>
      <c r="BE16" s="153"/>
      <c r="BF16" s="152"/>
      <c r="BG16" s="156"/>
      <c r="BH16" s="156"/>
      <c r="BI16" s="151"/>
      <c r="BJ16" s="154"/>
      <c r="BK16" s="167"/>
      <c r="BL16" s="158"/>
      <c r="BM16" s="155"/>
      <c r="BN16" s="155"/>
      <c r="BO16" s="151"/>
      <c r="BP16" s="156"/>
      <c r="BQ16" s="160"/>
      <c r="BR16" s="154"/>
      <c r="BS16" s="159"/>
      <c r="BT16" s="159"/>
      <c r="BU16" s="168"/>
      <c r="BV16" s="156"/>
      <c r="BW16" s="155"/>
      <c r="BX16" s="159"/>
      <c r="BY16" s="154"/>
      <c r="BZ16" s="152"/>
      <c r="CA16" s="153"/>
      <c r="CB16" s="152"/>
      <c r="CC16" s="155"/>
      <c r="CD16" s="153"/>
      <c r="CE16" s="160"/>
      <c r="CF16" s="128">
        <f t="shared" si="0"/>
        <v>0</v>
      </c>
      <c r="CG16" s="129">
        <f t="shared" si="1"/>
        <v>0</v>
      </c>
      <c r="CH16" s="129">
        <f t="shared" si="2"/>
        <v>0</v>
      </c>
      <c r="CI16" s="129">
        <f t="shared" si="3"/>
        <v>0</v>
      </c>
      <c r="CJ16" s="129">
        <f t="shared" si="4"/>
        <v>0</v>
      </c>
      <c r="CK16" s="129">
        <f t="shared" si="5"/>
        <v>0</v>
      </c>
      <c r="CL16" s="129">
        <f t="shared" si="6"/>
        <v>0</v>
      </c>
      <c r="CM16" s="129">
        <f t="shared" si="7"/>
        <v>0</v>
      </c>
      <c r="CN16" s="129">
        <f t="shared" si="8"/>
        <v>0</v>
      </c>
    </row>
    <row r="17" spans="1:92" ht="11.25" customHeight="1" x14ac:dyDescent="0.2">
      <c r="A17" s="38">
        <v>13</v>
      </c>
      <c r="B17" s="130" t="s">
        <v>49</v>
      </c>
      <c r="C17" s="130" t="s">
        <v>70</v>
      </c>
      <c r="D17" s="150"/>
      <c r="E17" s="151"/>
      <c r="F17" s="152"/>
      <c r="G17" s="153"/>
      <c r="H17" s="154"/>
      <c r="I17" s="155"/>
      <c r="J17" s="155"/>
      <c r="K17" s="156"/>
      <c r="L17" s="154"/>
      <c r="M17" s="157"/>
      <c r="N17" s="158"/>
      <c r="O17" s="159"/>
      <c r="P17" s="153"/>
      <c r="Q17" s="151"/>
      <c r="R17" s="160"/>
      <c r="S17" s="152"/>
      <c r="T17" s="152"/>
      <c r="U17" s="156"/>
      <c r="V17" s="156"/>
      <c r="W17" s="161"/>
      <c r="X17" s="162"/>
      <c r="Y17" s="153"/>
      <c r="Z17" s="154"/>
      <c r="AA17" s="155"/>
      <c r="AB17" s="152"/>
      <c r="AC17" s="156"/>
      <c r="AD17" s="159"/>
      <c r="AE17" s="159"/>
      <c r="AF17" s="151"/>
      <c r="AG17" s="163"/>
      <c r="AH17" s="164"/>
      <c r="AI17" s="155"/>
      <c r="AJ17" s="153"/>
      <c r="AK17" s="153"/>
      <c r="AL17" s="160"/>
      <c r="AM17" s="159"/>
      <c r="AN17" s="156"/>
      <c r="AO17" s="155"/>
      <c r="AP17" s="160"/>
      <c r="AQ17" s="165"/>
      <c r="AR17" s="164"/>
      <c r="AS17" s="153"/>
      <c r="AT17" s="152"/>
      <c r="AU17" s="160"/>
      <c r="AV17" s="154"/>
      <c r="AW17" s="152"/>
      <c r="AX17" s="151"/>
      <c r="AY17" s="153"/>
      <c r="AZ17" s="159"/>
      <c r="BA17" s="166"/>
      <c r="BB17" s="158"/>
      <c r="BC17" s="151"/>
      <c r="BD17" s="154"/>
      <c r="BE17" s="153"/>
      <c r="BF17" s="152"/>
      <c r="BG17" s="156"/>
      <c r="BH17" s="156"/>
      <c r="BI17" s="151"/>
      <c r="BJ17" s="154"/>
      <c r="BK17" s="167"/>
      <c r="BL17" s="158"/>
      <c r="BM17" s="155"/>
      <c r="BN17" s="155"/>
      <c r="BO17" s="151"/>
      <c r="BP17" s="156"/>
      <c r="BQ17" s="160"/>
      <c r="BR17" s="154"/>
      <c r="BS17" s="159"/>
      <c r="BT17" s="159"/>
      <c r="BU17" s="168"/>
      <c r="BV17" s="156"/>
      <c r="BW17" s="155"/>
      <c r="BX17" s="159"/>
      <c r="BY17" s="154"/>
      <c r="BZ17" s="152"/>
      <c r="CA17" s="153"/>
      <c r="CB17" s="152"/>
      <c r="CC17" s="155"/>
      <c r="CD17" s="153"/>
      <c r="CE17" s="160"/>
      <c r="CF17" s="128">
        <f t="shared" si="0"/>
        <v>0</v>
      </c>
      <c r="CG17" s="129">
        <f t="shared" si="1"/>
        <v>0</v>
      </c>
      <c r="CH17" s="129">
        <f t="shared" si="2"/>
        <v>0</v>
      </c>
      <c r="CI17" s="129">
        <f t="shared" si="3"/>
        <v>0</v>
      </c>
      <c r="CJ17" s="129">
        <f t="shared" si="4"/>
        <v>0</v>
      </c>
      <c r="CK17" s="129">
        <f t="shared" si="5"/>
        <v>0</v>
      </c>
      <c r="CL17" s="129">
        <f t="shared" si="6"/>
        <v>0</v>
      </c>
      <c r="CM17" s="129">
        <f t="shared" si="7"/>
        <v>0</v>
      </c>
      <c r="CN17" s="129">
        <f t="shared" si="8"/>
        <v>0</v>
      </c>
    </row>
    <row r="18" spans="1:92" ht="11.25" customHeight="1" x14ac:dyDescent="0.2">
      <c r="A18" s="38">
        <v>14</v>
      </c>
      <c r="B18" s="130" t="s">
        <v>50</v>
      </c>
      <c r="C18" s="130" t="s">
        <v>71</v>
      </c>
      <c r="D18" s="150"/>
      <c r="E18" s="151"/>
      <c r="F18" s="152"/>
      <c r="G18" s="153"/>
      <c r="H18" s="154"/>
      <c r="I18" s="155"/>
      <c r="J18" s="155"/>
      <c r="K18" s="156"/>
      <c r="L18" s="154"/>
      <c r="M18" s="157"/>
      <c r="N18" s="158"/>
      <c r="O18" s="159"/>
      <c r="P18" s="153"/>
      <c r="Q18" s="151"/>
      <c r="R18" s="160"/>
      <c r="S18" s="152"/>
      <c r="T18" s="152"/>
      <c r="U18" s="156"/>
      <c r="V18" s="156"/>
      <c r="W18" s="161"/>
      <c r="X18" s="162"/>
      <c r="Y18" s="153"/>
      <c r="Z18" s="154"/>
      <c r="AA18" s="155"/>
      <c r="AB18" s="152"/>
      <c r="AC18" s="156"/>
      <c r="AD18" s="159"/>
      <c r="AE18" s="159"/>
      <c r="AF18" s="151"/>
      <c r="AG18" s="163"/>
      <c r="AH18" s="164"/>
      <c r="AI18" s="155"/>
      <c r="AJ18" s="153"/>
      <c r="AK18" s="153"/>
      <c r="AL18" s="160"/>
      <c r="AM18" s="159"/>
      <c r="AN18" s="156"/>
      <c r="AO18" s="155"/>
      <c r="AP18" s="160"/>
      <c r="AQ18" s="165"/>
      <c r="AR18" s="164"/>
      <c r="AS18" s="153"/>
      <c r="AT18" s="152"/>
      <c r="AU18" s="160"/>
      <c r="AV18" s="154"/>
      <c r="AW18" s="152"/>
      <c r="AX18" s="151"/>
      <c r="AY18" s="153"/>
      <c r="AZ18" s="159"/>
      <c r="BA18" s="166"/>
      <c r="BB18" s="158"/>
      <c r="BC18" s="151"/>
      <c r="BD18" s="154"/>
      <c r="BE18" s="153"/>
      <c r="BF18" s="152"/>
      <c r="BG18" s="156"/>
      <c r="BH18" s="156"/>
      <c r="BI18" s="151"/>
      <c r="BJ18" s="154"/>
      <c r="BK18" s="167"/>
      <c r="BL18" s="158"/>
      <c r="BM18" s="155"/>
      <c r="BN18" s="155"/>
      <c r="BO18" s="151"/>
      <c r="BP18" s="156"/>
      <c r="BQ18" s="160"/>
      <c r="BR18" s="154"/>
      <c r="BS18" s="159"/>
      <c r="BT18" s="159"/>
      <c r="BU18" s="168"/>
      <c r="BV18" s="156"/>
      <c r="BW18" s="155"/>
      <c r="BX18" s="159"/>
      <c r="BY18" s="154"/>
      <c r="BZ18" s="152"/>
      <c r="CA18" s="153"/>
      <c r="CB18" s="152"/>
      <c r="CC18" s="155"/>
      <c r="CD18" s="153"/>
      <c r="CE18" s="160"/>
      <c r="CF18" s="128">
        <f t="shared" si="0"/>
        <v>0</v>
      </c>
      <c r="CG18" s="129">
        <f t="shared" si="1"/>
        <v>0</v>
      </c>
      <c r="CH18" s="129">
        <f t="shared" si="2"/>
        <v>0</v>
      </c>
      <c r="CI18" s="129">
        <f t="shared" si="3"/>
        <v>0</v>
      </c>
      <c r="CJ18" s="129">
        <f t="shared" si="4"/>
        <v>0</v>
      </c>
      <c r="CK18" s="129">
        <f t="shared" si="5"/>
        <v>0</v>
      </c>
      <c r="CL18" s="129">
        <f t="shared" si="6"/>
        <v>0</v>
      </c>
      <c r="CM18" s="129">
        <f t="shared" si="7"/>
        <v>0</v>
      </c>
      <c r="CN18" s="129">
        <f t="shared" si="8"/>
        <v>0</v>
      </c>
    </row>
    <row r="19" spans="1:92" ht="11.25" customHeight="1" x14ac:dyDescent="0.2">
      <c r="A19" s="38">
        <v>15</v>
      </c>
      <c r="B19" s="130" t="s">
        <v>51</v>
      </c>
      <c r="C19" s="130" t="s">
        <v>72</v>
      </c>
      <c r="D19" s="150"/>
      <c r="E19" s="151"/>
      <c r="F19" s="152"/>
      <c r="G19" s="153"/>
      <c r="H19" s="154"/>
      <c r="I19" s="155"/>
      <c r="J19" s="155"/>
      <c r="K19" s="156"/>
      <c r="L19" s="154"/>
      <c r="M19" s="157"/>
      <c r="N19" s="158"/>
      <c r="O19" s="159"/>
      <c r="P19" s="153"/>
      <c r="Q19" s="151"/>
      <c r="R19" s="160"/>
      <c r="S19" s="152"/>
      <c r="T19" s="152"/>
      <c r="U19" s="156"/>
      <c r="V19" s="156"/>
      <c r="W19" s="161"/>
      <c r="X19" s="162"/>
      <c r="Y19" s="153"/>
      <c r="Z19" s="154"/>
      <c r="AA19" s="155"/>
      <c r="AB19" s="152"/>
      <c r="AC19" s="156"/>
      <c r="AD19" s="159"/>
      <c r="AE19" s="159"/>
      <c r="AF19" s="151"/>
      <c r="AG19" s="163"/>
      <c r="AH19" s="164"/>
      <c r="AI19" s="155"/>
      <c r="AJ19" s="153"/>
      <c r="AK19" s="153"/>
      <c r="AL19" s="160"/>
      <c r="AM19" s="159"/>
      <c r="AN19" s="156"/>
      <c r="AO19" s="155"/>
      <c r="AP19" s="160"/>
      <c r="AQ19" s="165"/>
      <c r="AR19" s="164"/>
      <c r="AS19" s="153"/>
      <c r="AT19" s="152"/>
      <c r="AU19" s="160"/>
      <c r="AV19" s="154"/>
      <c r="AW19" s="152"/>
      <c r="AX19" s="151"/>
      <c r="AY19" s="153"/>
      <c r="AZ19" s="159"/>
      <c r="BA19" s="166"/>
      <c r="BB19" s="158"/>
      <c r="BC19" s="151"/>
      <c r="BD19" s="154"/>
      <c r="BE19" s="153"/>
      <c r="BF19" s="152"/>
      <c r="BG19" s="156"/>
      <c r="BH19" s="156"/>
      <c r="BI19" s="151"/>
      <c r="BJ19" s="154"/>
      <c r="BK19" s="167"/>
      <c r="BL19" s="158"/>
      <c r="BM19" s="155"/>
      <c r="BN19" s="155"/>
      <c r="BO19" s="151"/>
      <c r="BP19" s="156"/>
      <c r="BQ19" s="160"/>
      <c r="BR19" s="154"/>
      <c r="BS19" s="159"/>
      <c r="BT19" s="159"/>
      <c r="BU19" s="168"/>
      <c r="BV19" s="156"/>
      <c r="BW19" s="155"/>
      <c r="BX19" s="159"/>
      <c r="BY19" s="154"/>
      <c r="BZ19" s="152"/>
      <c r="CA19" s="153"/>
      <c r="CB19" s="152"/>
      <c r="CC19" s="155"/>
      <c r="CD19" s="153"/>
      <c r="CE19" s="160"/>
      <c r="CF19" s="128">
        <f t="shared" si="0"/>
        <v>0</v>
      </c>
      <c r="CG19" s="129">
        <f t="shared" si="1"/>
        <v>0</v>
      </c>
      <c r="CH19" s="129">
        <f t="shared" si="2"/>
        <v>0</v>
      </c>
      <c r="CI19" s="129">
        <f t="shared" si="3"/>
        <v>0</v>
      </c>
      <c r="CJ19" s="129">
        <f t="shared" si="4"/>
        <v>0</v>
      </c>
      <c r="CK19" s="129">
        <f t="shared" si="5"/>
        <v>0</v>
      </c>
      <c r="CL19" s="129">
        <f t="shared" si="6"/>
        <v>0</v>
      </c>
      <c r="CM19" s="129">
        <f t="shared" si="7"/>
        <v>0</v>
      </c>
      <c r="CN19" s="129">
        <f t="shared" si="8"/>
        <v>0</v>
      </c>
    </row>
    <row r="20" spans="1:92" ht="11.25" customHeight="1" x14ac:dyDescent="0.2">
      <c r="A20" s="38">
        <v>16</v>
      </c>
      <c r="B20" s="130" t="s">
        <v>52</v>
      </c>
      <c r="C20" s="130" t="s">
        <v>73</v>
      </c>
      <c r="D20" s="150"/>
      <c r="E20" s="151"/>
      <c r="F20" s="152"/>
      <c r="G20" s="153"/>
      <c r="H20" s="154"/>
      <c r="I20" s="155"/>
      <c r="J20" s="155"/>
      <c r="K20" s="156"/>
      <c r="L20" s="154"/>
      <c r="M20" s="157"/>
      <c r="N20" s="158"/>
      <c r="O20" s="159"/>
      <c r="P20" s="153"/>
      <c r="Q20" s="151"/>
      <c r="R20" s="160"/>
      <c r="S20" s="152"/>
      <c r="T20" s="152"/>
      <c r="U20" s="156"/>
      <c r="V20" s="156"/>
      <c r="W20" s="161"/>
      <c r="X20" s="162"/>
      <c r="Y20" s="153"/>
      <c r="Z20" s="154"/>
      <c r="AA20" s="155"/>
      <c r="AB20" s="152"/>
      <c r="AC20" s="156"/>
      <c r="AD20" s="159"/>
      <c r="AE20" s="159"/>
      <c r="AF20" s="151"/>
      <c r="AG20" s="163"/>
      <c r="AH20" s="164"/>
      <c r="AI20" s="155"/>
      <c r="AJ20" s="153"/>
      <c r="AK20" s="153"/>
      <c r="AL20" s="160"/>
      <c r="AM20" s="159"/>
      <c r="AN20" s="156"/>
      <c r="AO20" s="155"/>
      <c r="AP20" s="160"/>
      <c r="AQ20" s="165"/>
      <c r="AR20" s="164"/>
      <c r="AS20" s="153"/>
      <c r="AT20" s="152"/>
      <c r="AU20" s="160"/>
      <c r="AV20" s="154"/>
      <c r="AW20" s="152"/>
      <c r="AX20" s="151"/>
      <c r="AY20" s="153"/>
      <c r="AZ20" s="159"/>
      <c r="BA20" s="166"/>
      <c r="BB20" s="158"/>
      <c r="BC20" s="151"/>
      <c r="BD20" s="154"/>
      <c r="BE20" s="153"/>
      <c r="BF20" s="152"/>
      <c r="BG20" s="156"/>
      <c r="BH20" s="156"/>
      <c r="BI20" s="151"/>
      <c r="BJ20" s="154"/>
      <c r="BK20" s="167"/>
      <c r="BL20" s="158"/>
      <c r="BM20" s="155"/>
      <c r="BN20" s="155"/>
      <c r="BO20" s="151"/>
      <c r="BP20" s="156"/>
      <c r="BQ20" s="160"/>
      <c r="BR20" s="154"/>
      <c r="BS20" s="159"/>
      <c r="BT20" s="159"/>
      <c r="BU20" s="168"/>
      <c r="BV20" s="156"/>
      <c r="BW20" s="155"/>
      <c r="BX20" s="159"/>
      <c r="BY20" s="154"/>
      <c r="BZ20" s="152"/>
      <c r="CA20" s="153"/>
      <c r="CB20" s="152"/>
      <c r="CC20" s="155"/>
      <c r="CD20" s="153"/>
      <c r="CE20" s="160"/>
      <c r="CF20" s="128">
        <f t="shared" si="0"/>
        <v>0</v>
      </c>
      <c r="CG20" s="129">
        <f t="shared" si="1"/>
        <v>0</v>
      </c>
      <c r="CH20" s="129">
        <f t="shared" si="2"/>
        <v>0</v>
      </c>
      <c r="CI20" s="129">
        <f t="shared" si="3"/>
        <v>0</v>
      </c>
      <c r="CJ20" s="129">
        <f t="shared" si="4"/>
        <v>0</v>
      </c>
      <c r="CK20" s="129">
        <f t="shared" si="5"/>
        <v>0</v>
      </c>
      <c r="CL20" s="129">
        <f t="shared" si="6"/>
        <v>0</v>
      </c>
      <c r="CM20" s="129">
        <f t="shared" si="7"/>
        <v>0</v>
      </c>
      <c r="CN20" s="129">
        <f t="shared" si="8"/>
        <v>0</v>
      </c>
    </row>
    <row r="21" spans="1:92" ht="11.25" customHeight="1" x14ac:dyDescent="0.2">
      <c r="A21" s="38">
        <v>17</v>
      </c>
      <c r="B21" s="130" t="s">
        <v>53</v>
      </c>
      <c r="C21" s="130" t="s">
        <v>74</v>
      </c>
      <c r="D21" s="150"/>
      <c r="E21" s="151"/>
      <c r="F21" s="152"/>
      <c r="G21" s="153"/>
      <c r="H21" s="154"/>
      <c r="I21" s="155"/>
      <c r="J21" s="155"/>
      <c r="K21" s="156"/>
      <c r="L21" s="154"/>
      <c r="M21" s="157"/>
      <c r="N21" s="158"/>
      <c r="O21" s="159"/>
      <c r="P21" s="153"/>
      <c r="Q21" s="151"/>
      <c r="R21" s="160"/>
      <c r="S21" s="152"/>
      <c r="T21" s="152"/>
      <c r="U21" s="156"/>
      <c r="V21" s="156"/>
      <c r="W21" s="161"/>
      <c r="X21" s="162"/>
      <c r="Y21" s="153"/>
      <c r="Z21" s="154"/>
      <c r="AA21" s="155"/>
      <c r="AB21" s="152"/>
      <c r="AC21" s="156"/>
      <c r="AD21" s="159"/>
      <c r="AE21" s="159"/>
      <c r="AF21" s="151"/>
      <c r="AG21" s="163"/>
      <c r="AH21" s="164"/>
      <c r="AI21" s="155"/>
      <c r="AJ21" s="153"/>
      <c r="AK21" s="153"/>
      <c r="AL21" s="160"/>
      <c r="AM21" s="159"/>
      <c r="AN21" s="156"/>
      <c r="AO21" s="155"/>
      <c r="AP21" s="160"/>
      <c r="AQ21" s="165"/>
      <c r="AR21" s="164"/>
      <c r="AS21" s="153"/>
      <c r="AT21" s="152"/>
      <c r="AU21" s="160"/>
      <c r="AV21" s="154"/>
      <c r="AW21" s="152"/>
      <c r="AX21" s="151"/>
      <c r="AY21" s="153"/>
      <c r="AZ21" s="159"/>
      <c r="BA21" s="166"/>
      <c r="BB21" s="158"/>
      <c r="BC21" s="151"/>
      <c r="BD21" s="154"/>
      <c r="BE21" s="153"/>
      <c r="BF21" s="152"/>
      <c r="BG21" s="156"/>
      <c r="BH21" s="156"/>
      <c r="BI21" s="151"/>
      <c r="BJ21" s="154"/>
      <c r="BK21" s="167"/>
      <c r="BL21" s="158"/>
      <c r="BM21" s="155"/>
      <c r="BN21" s="155"/>
      <c r="BO21" s="151"/>
      <c r="BP21" s="156"/>
      <c r="BQ21" s="160"/>
      <c r="BR21" s="154"/>
      <c r="BS21" s="159"/>
      <c r="BT21" s="159"/>
      <c r="BU21" s="168"/>
      <c r="BV21" s="156"/>
      <c r="BW21" s="155"/>
      <c r="BX21" s="159"/>
      <c r="BY21" s="154"/>
      <c r="BZ21" s="152"/>
      <c r="CA21" s="153"/>
      <c r="CB21" s="152"/>
      <c r="CC21" s="155"/>
      <c r="CD21" s="153"/>
      <c r="CE21" s="160"/>
      <c r="CF21" s="128">
        <f t="shared" si="0"/>
        <v>0</v>
      </c>
      <c r="CG21" s="129">
        <f t="shared" si="1"/>
        <v>0</v>
      </c>
      <c r="CH21" s="129">
        <f t="shared" si="2"/>
        <v>0</v>
      </c>
      <c r="CI21" s="129">
        <f t="shared" si="3"/>
        <v>0</v>
      </c>
      <c r="CJ21" s="129">
        <f t="shared" si="4"/>
        <v>0</v>
      </c>
      <c r="CK21" s="129">
        <f t="shared" si="5"/>
        <v>0</v>
      </c>
      <c r="CL21" s="129">
        <f t="shared" si="6"/>
        <v>0</v>
      </c>
      <c r="CM21" s="129">
        <f t="shared" si="7"/>
        <v>0</v>
      </c>
      <c r="CN21" s="129">
        <f t="shared" si="8"/>
        <v>0</v>
      </c>
    </row>
    <row r="22" spans="1:92" ht="11.25" customHeight="1" x14ac:dyDescent="0.2">
      <c r="A22" s="38">
        <v>18</v>
      </c>
      <c r="B22" s="130" t="s">
        <v>54</v>
      </c>
      <c r="C22" s="130" t="s">
        <v>75</v>
      </c>
      <c r="D22" s="150"/>
      <c r="E22" s="151"/>
      <c r="F22" s="152"/>
      <c r="G22" s="153"/>
      <c r="H22" s="154"/>
      <c r="I22" s="155"/>
      <c r="J22" s="155"/>
      <c r="K22" s="156"/>
      <c r="L22" s="154"/>
      <c r="M22" s="157"/>
      <c r="N22" s="158"/>
      <c r="O22" s="159"/>
      <c r="P22" s="153"/>
      <c r="Q22" s="151"/>
      <c r="R22" s="160"/>
      <c r="S22" s="152"/>
      <c r="T22" s="152"/>
      <c r="U22" s="156"/>
      <c r="V22" s="156"/>
      <c r="W22" s="161"/>
      <c r="X22" s="162"/>
      <c r="Y22" s="153"/>
      <c r="Z22" s="154"/>
      <c r="AA22" s="155"/>
      <c r="AB22" s="152"/>
      <c r="AC22" s="156"/>
      <c r="AD22" s="159"/>
      <c r="AE22" s="159"/>
      <c r="AF22" s="151"/>
      <c r="AG22" s="163"/>
      <c r="AH22" s="164"/>
      <c r="AI22" s="155"/>
      <c r="AJ22" s="153"/>
      <c r="AK22" s="153"/>
      <c r="AL22" s="160"/>
      <c r="AM22" s="159"/>
      <c r="AN22" s="156"/>
      <c r="AO22" s="155"/>
      <c r="AP22" s="160"/>
      <c r="AQ22" s="165"/>
      <c r="AR22" s="164"/>
      <c r="AS22" s="153"/>
      <c r="AT22" s="152"/>
      <c r="AU22" s="160"/>
      <c r="AV22" s="154"/>
      <c r="AW22" s="152"/>
      <c r="AX22" s="151"/>
      <c r="AY22" s="153"/>
      <c r="AZ22" s="159"/>
      <c r="BA22" s="166"/>
      <c r="BB22" s="158"/>
      <c r="BC22" s="151"/>
      <c r="BD22" s="154"/>
      <c r="BE22" s="153"/>
      <c r="BF22" s="152"/>
      <c r="BG22" s="156"/>
      <c r="BH22" s="156"/>
      <c r="BI22" s="151"/>
      <c r="BJ22" s="154"/>
      <c r="BK22" s="167"/>
      <c r="BL22" s="158"/>
      <c r="BM22" s="155"/>
      <c r="BN22" s="155"/>
      <c r="BO22" s="151"/>
      <c r="BP22" s="156"/>
      <c r="BQ22" s="160"/>
      <c r="BR22" s="154"/>
      <c r="BS22" s="159"/>
      <c r="BT22" s="159"/>
      <c r="BU22" s="168"/>
      <c r="BV22" s="156"/>
      <c r="BW22" s="155"/>
      <c r="BX22" s="159"/>
      <c r="BY22" s="154"/>
      <c r="BZ22" s="152"/>
      <c r="CA22" s="153"/>
      <c r="CB22" s="152"/>
      <c r="CC22" s="155"/>
      <c r="CD22" s="153"/>
      <c r="CE22" s="160"/>
      <c r="CF22" s="128">
        <f t="shared" si="0"/>
        <v>0</v>
      </c>
      <c r="CG22" s="129">
        <f t="shared" si="1"/>
        <v>0</v>
      </c>
      <c r="CH22" s="129">
        <f t="shared" si="2"/>
        <v>0</v>
      </c>
      <c r="CI22" s="129">
        <f t="shared" si="3"/>
        <v>0</v>
      </c>
      <c r="CJ22" s="129">
        <f t="shared" si="4"/>
        <v>0</v>
      </c>
      <c r="CK22" s="129">
        <f t="shared" si="5"/>
        <v>0</v>
      </c>
      <c r="CL22" s="129">
        <f t="shared" si="6"/>
        <v>0</v>
      </c>
      <c r="CM22" s="129">
        <f t="shared" si="7"/>
        <v>0</v>
      </c>
      <c r="CN22" s="129">
        <f t="shared" si="8"/>
        <v>0</v>
      </c>
    </row>
    <row r="23" spans="1:92" ht="11.25" customHeight="1" x14ac:dyDescent="0.2">
      <c r="A23" s="38">
        <v>19</v>
      </c>
      <c r="B23" s="130" t="s">
        <v>55</v>
      </c>
      <c r="C23" s="130" t="s">
        <v>76</v>
      </c>
      <c r="D23" s="150"/>
      <c r="E23" s="151"/>
      <c r="F23" s="152"/>
      <c r="G23" s="153"/>
      <c r="H23" s="154"/>
      <c r="I23" s="155"/>
      <c r="J23" s="155"/>
      <c r="K23" s="156"/>
      <c r="L23" s="154"/>
      <c r="M23" s="157"/>
      <c r="N23" s="158"/>
      <c r="O23" s="159"/>
      <c r="P23" s="153"/>
      <c r="Q23" s="151"/>
      <c r="R23" s="160"/>
      <c r="S23" s="152"/>
      <c r="T23" s="152"/>
      <c r="U23" s="156"/>
      <c r="V23" s="156"/>
      <c r="W23" s="161"/>
      <c r="X23" s="162"/>
      <c r="Y23" s="153"/>
      <c r="Z23" s="154"/>
      <c r="AA23" s="155"/>
      <c r="AB23" s="152"/>
      <c r="AC23" s="156"/>
      <c r="AD23" s="159"/>
      <c r="AE23" s="159"/>
      <c r="AF23" s="151"/>
      <c r="AG23" s="163"/>
      <c r="AH23" s="164"/>
      <c r="AI23" s="155"/>
      <c r="AJ23" s="153"/>
      <c r="AK23" s="153"/>
      <c r="AL23" s="160"/>
      <c r="AM23" s="159"/>
      <c r="AN23" s="156"/>
      <c r="AO23" s="155"/>
      <c r="AP23" s="160"/>
      <c r="AQ23" s="165"/>
      <c r="AR23" s="164"/>
      <c r="AS23" s="153"/>
      <c r="AT23" s="152"/>
      <c r="AU23" s="160"/>
      <c r="AV23" s="154"/>
      <c r="AW23" s="152"/>
      <c r="AX23" s="151"/>
      <c r="AY23" s="153"/>
      <c r="AZ23" s="159"/>
      <c r="BA23" s="166"/>
      <c r="BB23" s="158"/>
      <c r="BC23" s="151"/>
      <c r="BD23" s="154"/>
      <c r="BE23" s="153"/>
      <c r="BF23" s="152"/>
      <c r="BG23" s="156"/>
      <c r="BH23" s="156"/>
      <c r="BI23" s="151"/>
      <c r="BJ23" s="154"/>
      <c r="BK23" s="167"/>
      <c r="BL23" s="158"/>
      <c r="BM23" s="155"/>
      <c r="BN23" s="155"/>
      <c r="BO23" s="151"/>
      <c r="BP23" s="156"/>
      <c r="BQ23" s="160"/>
      <c r="BR23" s="154"/>
      <c r="BS23" s="159"/>
      <c r="BT23" s="159"/>
      <c r="BU23" s="168"/>
      <c r="BV23" s="156"/>
      <c r="BW23" s="155"/>
      <c r="BX23" s="159"/>
      <c r="BY23" s="154"/>
      <c r="BZ23" s="152"/>
      <c r="CA23" s="153"/>
      <c r="CB23" s="152"/>
      <c r="CC23" s="155"/>
      <c r="CD23" s="153"/>
      <c r="CE23" s="160"/>
      <c r="CF23" s="128">
        <f t="shared" si="0"/>
        <v>0</v>
      </c>
      <c r="CG23" s="129">
        <f t="shared" si="1"/>
        <v>0</v>
      </c>
      <c r="CH23" s="129">
        <f t="shared" si="2"/>
        <v>0</v>
      </c>
      <c r="CI23" s="129">
        <f t="shared" si="3"/>
        <v>0</v>
      </c>
      <c r="CJ23" s="129">
        <f t="shared" si="4"/>
        <v>0</v>
      </c>
      <c r="CK23" s="129">
        <f t="shared" si="5"/>
        <v>0</v>
      </c>
      <c r="CL23" s="129">
        <f t="shared" si="6"/>
        <v>0</v>
      </c>
      <c r="CM23" s="129">
        <f t="shared" si="7"/>
        <v>0</v>
      </c>
      <c r="CN23" s="129">
        <f t="shared" si="8"/>
        <v>0</v>
      </c>
    </row>
    <row r="24" spans="1:92" ht="11.25" customHeight="1" x14ac:dyDescent="0.2">
      <c r="A24" s="38">
        <v>20</v>
      </c>
      <c r="B24" s="130" t="s">
        <v>56</v>
      </c>
      <c r="C24" s="130" t="s">
        <v>77</v>
      </c>
      <c r="D24" s="150"/>
      <c r="E24" s="151"/>
      <c r="F24" s="152"/>
      <c r="G24" s="153"/>
      <c r="H24" s="154"/>
      <c r="I24" s="155"/>
      <c r="J24" s="155"/>
      <c r="K24" s="156"/>
      <c r="L24" s="154"/>
      <c r="M24" s="157"/>
      <c r="N24" s="158"/>
      <c r="O24" s="159"/>
      <c r="P24" s="153"/>
      <c r="Q24" s="151"/>
      <c r="R24" s="160"/>
      <c r="S24" s="152"/>
      <c r="T24" s="152"/>
      <c r="U24" s="156"/>
      <c r="V24" s="156"/>
      <c r="W24" s="161"/>
      <c r="X24" s="162"/>
      <c r="Y24" s="153"/>
      <c r="Z24" s="154"/>
      <c r="AA24" s="155"/>
      <c r="AB24" s="152"/>
      <c r="AC24" s="156"/>
      <c r="AD24" s="159"/>
      <c r="AE24" s="159"/>
      <c r="AF24" s="151"/>
      <c r="AG24" s="163"/>
      <c r="AH24" s="164"/>
      <c r="AI24" s="155"/>
      <c r="AJ24" s="153"/>
      <c r="AK24" s="153"/>
      <c r="AL24" s="160"/>
      <c r="AM24" s="159"/>
      <c r="AN24" s="156"/>
      <c r="AO24" s="155"/>
      <c r="AP24" s="160"/>
      <c r="AQ24" s="165"/>
      <c r="AR24" s="164"/>
      <c r="AS24" s="153"/>
      <c r="AT24" s="152"/>
      <c r="AU24" s="160"/>
      <c r="AV24" s="154"/>
      <c r="AW24" s="152"/>
      <c r="AX24" s="151"/>
      <c r="AY24" s="153"/>
      <c r="AZ24" s="159"/>
      <c r="BA24" s="166"/>
      <c r="BB24" s="158"/>
      <c r="BC24" s="151"/>
      <c r="BD24" s="154"/>
      <c r="BE24" s="153"/>
      <c r="BF24" s="152"/>
      <c r="BG24" s="156"/>
      <c r="BH24" s="156"/>
      <c r="BI24" s="151"/>
      <c r="BJ24" s="154"/>
      <c r="BK24" s="167"/>
      <c r="BL24" s="158"/>
      <c r="BM24" s="155"/>
      <c r="BN24" s="155"/>
      <c r="BO24" s="151"/>
      <c r="BP24" s="156"/>
      <c r="BQ24" s="160"/>
      <c r="BR24" s="154"/>
      <c r="BS24" s="159"/>
      <c r="BT24" s="159"/>
      <c r="BU24" s="168"/>
      <c r="BV24" s="156"/>
      <c r="BW24" s="155"/>
      <c r="BX24" s="159"/>
      <c r="BY24" s="154"/>
      <c r="BZ24" s="152"/>
      <c r="CA24" s="153"/>
      <c r="CB24" s="152"/>
      <c r="CC24" s="155"/>
      <c r="CD24" s="153"/>
      <c r="CE24" s="160"/>
      <c r="CF24" s="128">
        <f t="shared" si="0"/>
        <v>0</v>
      </c>
      <c r="CG24" s="129">
        <f t="shared" si="1"/>
        <v>0</v>
      </c>
      <c r="CH24" s="129">
        <f t="shared" si="2"/>
        <v>0</v>
      </c>
      <c r="CI24" s="129">
        <f t="shared" si="3"/>
        <v>0</v>
      </c>
      <c r="CJ24" s="129">
        <f t="shared" si="4"/>
        <v>0</v>
      </c>
      <c r="CK24" s="129">
        <f t="shared" si="5"/>
        <v>0</v>
      </c>
      <c r="CL24" s="129">
        <f t="shared" si="6"/>
        <v>0</v>
      </c>
      <c r="CM24" s="129">
        <f t="shared" si="7"/>
        <v>0</v>
      </c>
      <c r="CN24" s="129">
        <f t="shared" si="8"/>
        <v>0</v>
      </c>
    </row>
    <row r="25" spans="1:92" ht="11.25" customHeight="1" x14ac:dyDescent="0.2">
      <c r="A25" s="38">
        <v>21</v>
      </c>
      <c r="B25" s="130" t="s">
        <v>57</v>
      </c>
      <c r="C25" s="130" t="s">
        <v>78</v>
      </c>
      <c r="D25" s="150"/>
      <c r="E25" s="151"/>
      <c r="F25" s="152"/>
      <c r="G25" s="153"/>
      <c r="H25" s="154"/>
      <c r="I25" s="155"/>
      <c r="J25" s="155"/>
      <c r="K25" s="156"/>
      <c r="L25" s="154"/>
      <c r="M25" s="157"/>
      <c r="N25" s="158"/>
      <c r="O25" s="159"/>
      <c r="P25" s="153"/>
      <c r="Q25" s="151"/>
      <c r="R25" s="160"/>
      <c r="S25" s="152"/>
      <c r="T25" s="152"/>
      <c r="U25" s="156"/>
      <c r="V25" s="156"/>
      <c r="W25" s="161"/>
      <c r="X25" s="162"/>
      <c r="Y25" s="153"/>
      <c r="Z25" s="154"/>
      <c r="AA25" s="155"/>
      <c r="AB25" s="152"/>
      <c r="AC25" s="156"/>
      <c r="AD25" s="159"/>
      <c r="AE25" s="159"/>
      <c r="AF25" s="151"/>
      <c r="AG25" s="163"/>
      <c r="AH25" s="164"/>
      <c r="AI25" s="155"/>
      <c r="AJ25" s="153"/>
      <c r="AK25" s="153"/>
      <c r="AL25" s="160"/>
      <c r="AM25" s="159"/>
      <c r="AN25" s="156"/>
      <c r="AO25" s="155"/>
      <c r="AP25" s="160"/>
      <c r="AQ25" s="165"/>
      <c r="AR25" s="164"/>
      <c r="AS25" s="153"/>
      <c r="AT25" s="152"/>
      <c r="AU25" s="160"/>
      <c r="AV25" s="154"/>
      <c r="AW25" s="152"/>
      <c r="AX25" s="151"/>
      <c r="AY25" s="153"/>
      <c r="AZ25" s="159"/>
      <c r="BA25" s="166"/>
      <c r="BB25" s="158"/>
      <c r="BC25" s="151"/>
      <c r="BD25" s="154"/>
      <c r="BE25" s="153"/>
      <c r="BF25" s="152"/>
      <c r="BG25" s="156"/>
      <c r="BH25" s="156"/>
      <c r="BI25" s="151"/>
      <c r="BJ25" s="154"/>
      <c r="BK25" s="167"/>
      <c r="BL25" s="158"/>
      <c r="BM25" s="155"/>
      <c r="BN25" s="155"/>
      <c r="BO25" s="151"/>
      <c r="BP25" s="156"/>
      <c r="BQ25" s="160"/>
      <c r="BR25" s="154"/>
      <c r="BS25" s="159"/>
      <c r="BT25" s="159"/>
      <c r="BU25" s="168"/>
      <c r="BV25" s="156"/>
      <c r="BW25" s="155"/>
      <c r="BX25" s="159"/>
      <c r="BY25" s="154"/>
      <c r="BZ25" s="152"/>
      <c r="CA25" s="153"/>
      <c r="CB25" s="152"/>
      <c r="CC25" s="155"/>
      <c r="CD25" s="153"/>
      <c r="CE25" s="160"/>
      <c r="CF25" s="128">
        <f t="shared" si="0"/>
        <v>0</v>
      </c>
      <c r="CG25" s="129">
        <f t="shared" si="1"/>
        <v>0</v>
      </c>
      <c r="CH25" s="129">
        <f t="shared" si="2"/>
        <v>0</v>
      </c>
      <c r="CI25" s="129">
        <f t="shared" si="3"/>
        <v>0</v>
      </c>
      <c r="CJ25" s="129">
        <f t="shared" si="4"/>
        <v>0</v>
      </c>
      <c r="CK25" s="129">
        <f t="shared" si="5"/>
        <v>0</v>
      </c>
      <c r="CL25" s="129">
        <f t="shared" si="6"/>
        <v>0</v>
      </c>
      <c r="CM25" s="129">
        <f t="shared" si="7"/>
        <v>0</v>
      </c>
      <c r="CN25" s="129">
        <f t="shared" si="8"/>
        <v>0</v>
      </c>
    </row>
    <row r="26" spans="1:92" ht="11.25" customHeight="1" x14ac:dyDescent="0.2">
      <c r="A26" s="38">
        <v>22</v>
      </c>
      <c r="B26" s="130" t="s">
        <v>58</v>
      </c>
      <c r="C26" s="130" t="s">
        <v>79</v>
      </c>
      <c r="D26" s="150"/>
      <c r="E26" s="151"/>
      <c r="F26" s="152"/>
      <c r="G26" s="153"/>
      <c r="H26" s="154"/>
      <c r="I26" s="155"/>
      <c r="J26" s="155"/>
      <c r="K26" s="156"/>
      <c r="L26" s="154"/>
      <c r="M26" s="157"/>
      <c r="N26" s="158"/>
      <c r="O26" s="159"/>
      <c r="P26" s="153"/>
      <c r="Q26" s="151"/>
      <c r="R26" s="160"/>
      <c r="S26" s="152"/>
      <c r="T26" s="152"/>
      <c r="U26" s="156"/>
      <c r="V26" s="156"/>
      <c r="W26" s="161"/>
      <c r="X26" s="162"/>
      <c r="Y26" s="153"/>
      <c r="Z26" s="154"/>
      <c r="AA26" s="155"/>
      <c r="AB26" s="152"/>
      <c r="AC26" s="156"/>
      <c r="AD26" s="159"/>
      <c r="AE26" s="159"/>
      <c r="AF26" s="151"/>
      <c r="AG26" s="163"/>
      <c r="AH26" s="164"/>
      <c r="AI26" s="155"/>
      <c r="AJ26" s="153"/>
      <c r="AK26" s="153"/>
      <c r="AL26" s="160"/>
      <c r="AM26" s="159"/>
      <c r="AN26" s="156"/>
      <c r="AO26" s="155"/>
      <c r="AP26" s="160"/>
      <c r="AQ26" s="165"/>
      <c r="AR26" s="164"/>
      <c r="AS26" s="153"/>
      <c r="AT26" s="152"/>
      <c r="AU26" s="160"/>
      <c r="AV26" s="154"/>
      <c r="AW26" s="152"/>
      <c r="AX26" s="151"/>
      <c r="AY26" s="153"/>
      <c r="AZ26" s="159"/>
      <c r="BA26" s="166"/>
      <c r="BB26" s="158"/>
      <c r="BC26" s="151"/>
      <c r="BD26" s="154"/>
      <c r="BE26" s="153"/>
      <c r="BF26" s="152"/>
      <c r="BG26" s="156"/>
      <c r="BH26" s="156"/>
      <c r="BI26" s="151"/>
      <c r="BJ26" s="154"/>
      <c r="BK26" s="167"/>
      <c r="BL26" s="158"/>
      <c r="BM26" s="155"/>
      <c r="BN26" s="155"/>
      <c r="BO26" s="151"/>
      <c r="BP26" s="156"/>
      <c r="BQ26" s="160"/>
      <c r="BR26" s="154"/>
      <c r="BS26" s="159"/>
      <c r="BT26" s="159"/>
      <c r="BU26" s="168"/>
      <c r="BV26" s="156"/>
      <c r="BW26" s="155"/>
      <c r="BX26" s="159"/>
      <c r="BY26" s="154"/>
      <c r="BZ26" s="152"/>
      <c r="CA26" s="153"/>
      <c r="CB26" s="152"/>
      <c r="CC26" s="155"/>
      <c r="CD26" s="153"/>
      <c r="CE26" s="160"/>
      <c r="CF26" s="128">
        <f t="shared" si="0"/>
        <v>0</v>
      </c>
      <c r="CG26" s="129">
        <f t="shared" si="1"/>
        <v>0</v>
      </c>
      <c r="CH26" s="129">
        <f t="shared" si="2"/>
        <v>0</v>
      </c>
      <c r="CI26" s="129">
        <f t="shared" si="3"/>
        <v>0</v>
      </c>
      <c r="CJ26" s="129">
        <f t="shared" si="4"/>
        <v>0</v>
      </c>
      <c r="CK26" s="129">
        <f t="shared" si="5"/>
        <v>0</v>
      </c>
      <c r="CL26" s="129">
        <f t="shared" si="6"/>
        <v>0</v>
      </c>
      <c r="CM26" s="129">
        <f t="shared" si="7"/>
        <v>0</v>
      </c>
      <c r="CN26" s="129">
        <f t="shared" si="8"/>
        <v>0</v>
      </c>
    </row>
    <row r="27" spans="1:92" ht="11.25" customHeight="1" x14ac:dyDescent="0.2">
      <c r="A27" s="38">
        <v>23</v>
      </c>
      <c r="B27" s="130" t="s">
        <v>59</v>
      </c>
      <c r="C27" s="130" t="s">
        <v>80</v>
      </c>
      <c r="D27" s="150"/>
      <c r="E27" s="151"/>
      <c r="F27" s="152"/>
      <c r="G27" s="153"/>
      <c r="H27" s="154"/>
      <c r="I27" s="155"/>
      <c r="J27" s="155"/>
      <c r="K27" s="156"/>
      <c r="L27" s="154"/>
      <c r="M27" s="157"/>
      <c r="N27" s="158"/>
      <c r="O27" s="159"/>
      <c r="P27" s="153"/>
      <c r="Q27" s="151"/>
      <c r="R27" s="160"/>
      <c r="S27" s="152"/>
      <c r="T27" s="152"/>
      <c r="U27" s="156"/>
      <c r="V27" s="156"/>
      <c r="W27" s="161"/>
      <c r="X27" s="162"/>
      <c r="Y27" s="153"/>
      <c r="Z27" s="154"/>
      <c r="AA27" s="155"/>
      <c r="AB27" s="152"/>
      <c r="AC27" s="156"/>
      <c r="AD27" s="159"/>
      <c r="AE27" s="159"/>
      <c r="AF27" s="151"/>
      <c r="AG27" s="163"/>
      <c r="AH27" s="164"/>
      <c r="AI27" s="155"/>
      <c r="AJ27" s="153"/>
      <c r="AK27" s="153"/>
      <c r="AL27" s="160"/>
      <c r="AM27" s="159"/>
      <c r="AN27" s="156"/>
      <c r="AO27" s="155"/>
      <c r="AP27" s="160"/>
      <c r="AQ27" s="165"/>
      <c r="AR27" s="164"/>
      <c r="AS27" s="153"/>
      <c r="AT27" s="152"/>
      <c r="AU27" s="160"/>
      <c r="AV27" s="154"/>
      <c r="AW27" s="152"/>
      <c r="AX27" s="151"/>
      <c r="AY27" s="153"/>
      <c r="AZ27" s="159"/>
      <c r="BA27" s="166"/>
      <c r="BB27" s="158"/>
      <c r="BC27" s="151"/>
      <c r="BD27" s="154"/>
      <c r="BE27" s="153"/>
      <c r="BF27" s="152"/>
      <c r="BG27" s="156"/>
      <c r="BH27" s="156"/>
      <c r="BI27" s="151"/>
      <c r="BJ27" s="154"/>
      <c r="BK27" s="167"/>
      <c r="BL27" s="158"/>
      <c r="BM27" s="155"/>
      <c r="BN27" s="155"/>
      <c r="BO27" s="151"/>
      <c r="BP27" s="156"/>
      <c r="BQ27" s="160"/>
      <c r="BR27" s="154"/>
      <c r="BS27" s="159"/>
      <c r="BT27" s="159"/>
      <c r="BU27" s="168"/>
      <c r="BV27" s="156"/>
      <c r="BW27" s="155"/>
      <c r="BX27" s="159"/>
      <c r="BY27" s="154"/>
      <c r="BZ27" s="152"/>
      <c r="CA27" s="153"/>
      <c r="CB27" s="152"/>
      <c r="CC27" s="155"/>
      <c r="CD27" s="153"/>
      <c r="CE27" s="160"/>
      <c r="CF27" s="128">
        <f t="shared" si="0"/>
        <v>0</v>
      </c>
      <c r="CG27" s="129">
        <f t="shared" si="1"/>
        <v>0</v>
      </c>
      <c r="CH27" s="129">
        <f t="shared" si="2"/>
        <v>0</v>
      </c>
      <c r="CI27" s="129">
        <f t="shared" si="3"/>
        <v>0</v>
      </c>
      <c r="CJ27" s="129">
        <f t="shared" si="4"/>
        <v>0</v>
      </c>
      <c r="CK27" s="129">
        <f t="shared" si="5"/>
        <v>0</v>
      </c>
      <c r="CL27" s="129">
        <f t="shared" si="6"/>
        <v>0</v>
      </c>
      <c r="CM27" s="129">
        <f t="shared" si="7"/>
        <v>0</v>
      </c>
      <c r="CN27" s="129">
        <f t="shared" si="8"/>
        <v>0</v>
      </c>
    </row>
    <row r="28" spans="1:92" ht="11.25" customHeight="1" x14ac:dyDescent="0.2">
      <c r="A28" s="38">
        <v>24</v>
      </c>
      <c r="B28" s="130" t="s">
        <v>60</v>
      </c>
      <c r="C28" s="130" t="s">
        <v>81</v>
      </c>
      <c r="D28" s="150"/>
      <c r="E28" s="151"/>
      <c r="F28" s="152"/>
      <c r="G28" s="153"/>
      <c r="H28" s="154"/>
      <c r="I28" s="155"/>
      <c r="J28" s="155"/>
      <c r="K28" s="156"/>
      <c r="L28" s="154"/>
      <c r="M28" s="157"/>
      <c r="N28" s="158"/>
      <c r="O28" s="159"/>
      <c r="P28" s="153"/>
      <c r="Q28" s="151"/>
      <c r="R28" s="160"/>
      <c r="S28" s="152"/>
      <c r="T28" s="152"/>
      <c r="U28" s="156"/>
      <c r="V28" s="156"/>
      <c r="W28" s="161"/>
      <c r="X28" s="162"/>
      <c r="Y28" s="153"/>
      <c r="Z28" s="154"/>
      <c r="AA28" s="155"/>
      <c r="AB28" s="152"/>
      <c r="AC28" s="156"/>
      <c r="AD28" s="159"/>
      <c r="AE28" s="159"/>
      <c r="AF28" s="151"/>
      <c r="AG28" s="163"/>
      <c r="AH28" s="164"/>
      <c r="AI28" s="155"/>
      <c r="AJ28" s="153"/>
      <c r="AK28" s="153"/>
      <c r="AL28" s="160"/>
      <c r="AM28" s="159"/>
      <c r="AN28" s="156"/>
      <c r="AO28" s="155"/>
      <c r="AP28" s="160"/>
      <c r="AQ28" s="165"/>
      <c r="AR28" s="164"/>
      <c r="AS28" s="153"/>
      <c r="AT28" s="152"/>
      <c r="AU28" s="160"/>
      <c r="AV28" s="154"/>
      <c r="AW28" s="152"/>
      <c r="AX28" s="151"/>
      <c r="AY28" s="153"/>
      <c r="AZ28" s="159"/>
      <c r="BA28" s="166"/>
      <c r="BB28" s="158"/>
      <c r="BC28" s="151"/>
      <c r="BD28" s="154"/>
      <c r="BE28" s="153"/>
      <c r="BF28" s="152"/>
      <c r="BG28" s="156"/>
      <c r="BH28" s="156"/>
      <c r="BI28" s="151"/>
      <c r="BJ28" s="154"/>
      <c r="BK28" s="167"/>
      <c r="BL28" s="158"/>
      <c r="BM28" s="155"/>
      <c r="BN28" s="155"/>
      <c r="BO28" s="151"/>
      <c r="BP28" s="156"/>
      <c r="BQ28" s="160"/>
      <c r="BR28" s="154"/>
      <c r="BS28" s="159"/>
      <c r="BT28" s="159"/>
      <c r="BU28" s="168"/>
      <c r="BV28" s="156"/>
      <c r="BW28" s="155"/>
      <c r="BX28" s="159"/>
      <c r="BY28" s="154"/>
      <c r="BZ28" s="152"/>
      <c r="CA28" s="153"/>
      <c r="CB28" s="152"/>
      <c r="CC28" s="155"/>
      <c r="CD28" s="153"/>
      <c r="CE28" s="160"/>
      <c r="CF28" s="128">
        <f t="shared" si="0"/>
        <v>0</v>
      </c>
      <c r="CG28" s="129">
        <f t="shared" si="1"/>
        <v>0</v>
      </c>
      <c r="CH28" s="129">
        <f t="shared" si="2"/>
        <v>0</v>
      </c>
      <c r="CI28" s="129">
        <f t="shared" si="3"/>
        <v>0</v>
      </c>
      <c r="CJ28" s="129">
        <f t="shared" si="4"/>
        <v>0</v>
      </c>
      <c r="CK28" s="129">
        <f t="shared" si="5"/>
        <v>0</v>
      </c>
      <c r="CL28" s="129">
        <f t="shared" si="6"/>
        <v>0</v>
      </c>
      <c r="CM28" s="129">
        <f t="shared" si="7"/>
        <v>0</v>
      </c>
      <c r="CN28" s="129">
        <f t="shared" si="8"/>
        <v>0</v>
      </c>
    </row>
    <row r="29" spans="1:92" ht="11.25" customHeight="1" x14ac:dyDescent="0.2">
      <c r="A29" s="38">
        <v>25</v>
      </c>
      <c r="B29" s="169" t="s">
        <v>4</v>
      </c>
      <c r="C29" s="169" t="s">
        <v>10</v>
      </c>
      <c r="D29" s="150"/>
      <c r="E29" s="151"/>
      <c r="F29" s="152"/>
      <c r="G29" s="153"/>
      <c r="H29" s="154"/>
      <c r="I29" s="155"/>
      <c r="J29" s="155"/>
      <c r="K29" s="156"/>
      <c r="L29" s="154"/>
      <c r="M29" s="157"/>
      <c r="N29" s="158"/>
      <c r="O29" s="159"/>
      <c r="P29" s="153"/>
      <c r="Q29" s="151"/>
      <c r="R29" s="160"/>
      <c r="S29" s="152"/>
      <c r="T29" s="152"/>
      <c r="U29" s="156"/>
      <c r="V29" s="156"/>
      <c r="W29" s="161"/>
      <c r="X29" s="162"/>
      <c r="Y29" s="153"/>
      <c r="Z29" s="154"/>
      <c r="AA29" s="155"/>
      <c r="AB29" s="152"/>
      <c r="AC29" s="156"/>
      <c r="AD29" s="159"/>
      <c r="AE29" s="159"/>
      <c r="AF29" s="151"/>
      <c r="AG29" s="163"/>
      <c r="AH29" s="164"/>
      <c r="AI29" s="155"/>
      <c r="AJ29" s="153"/>
      <c r="AK29" s="153"/>
      <c r="AL29" s="160"/>
      <c r="AM29" s="159"/>
      <c r="AN29" s="156"/>
      <c r="AO29" s="155"/>
      <c r="AP29" s="160"/>
      <c r="AQ29" s="165"/>
      <c r="AR29" s="164"/>
      <c r="AS29" s="153"/>
      <c r="AT29" s="152"/>
      <c r="AU29" s="160"/>
      <c r="AV29" s="154"/>
      <c r="AW29" s="152"/>
      <c r="AX29" s="151"/>
      <c r="AY29" s="153"/>
      <c r="AZ29" s="159"/>
      <c r="BA29" s="166"/>
      <c r="BB29" s="158"/>
      <c r="BC29" s="151"/>
      <c r="BD29" s="154"/>
      <c r="BE29" s="153"/>
      <c r="BF29" s="152"/>
      <c r="BG29" s="156"/>
      <c r="BH29" s="156"/>
      <c r="BI29" s="151"/>
      <c r="BJ29" s="154"/>
      <c r="BK29" s="167"/>
      <c r="BL29" s="158"/>
      <c r="BM29" s="155"/>
      <c r="BN29" s="155"/>
      <c r="BO29" s="151"/>
      <c r="BP29" s="156"/>
      <c r="BQ29" s="160"/>
      <c r="BR29" s="154"/>
      <c r="BS29" s="159"/>
      <c r="BT29" s="159"/>
      <c r="BU29" s="168"/>
      <c r="BV29" s="156"/>
      <c r="BW29" s="155"/>
      <c r="BX29" s="159"/>
      <c r="BY29" s="154"/>
      <c r="BZ29" s="152"/>
      <c r="CA29" s="153"/>
      <c r="CB29" s="152"/>
      <c r="CC29" s="155"/>
      <c r="CD29" s="153"/>
      <c r="CE29" s="160"/>
      <c r="CF29" s="128">
        <f t="shared" si="0"/>
        <v>0</v>
      </c>
      <c r="CG29" s="129">
        <f t="shared" si="1"/>
        <v>0</v>
      </c>
      <c r="CH29" s="129">
        <f t="shared" si="2"/>
        <v>0</v>
      </c>
      <c r="CI29" s="129">
        <f t="shared" si="3"/>
        <v>0</v>
      </c>
      <c r="CJ29" s="129">
        <f t="shared" si="4"/>
        <v>0</v>
      </c>
      <c r="CK29" s="129">
        <f t="shared" si="5"/>
        <v>0</v>
      </c>
      <c r="CL29" s="129">
        <f t="shared" si="6"/>
        <v>0</v>
      </c>
      <c r="CM29" s="129">
        <f t="shared" si="7"/>
        <v>0</v>
      </c>
      <c r="CN29" s="129">
        <f t="shared" si="8"/>
        <v>0</v>
      </c>
    </row>
    <row r="30" spans="1:92" ht="11.25" customHeight="1" x14ac:dyDescent="0.2">
      <c r="A30" s="38">
        <v>26</v>
      </c>
      <c r="B30" s="169" t="s">
        <v>5</v>
      </c>
      <c r="C30" s="169" t="s">
        <v>11</v>
      </c>
      <c r="D30" s="150"/>
      <c r="E30" s="151"/>
      <c r="F30" s="152"/>
      <c r="G30" s="153"/>
      <c r="H30" s="154"/>
      <c r="I30" s="155"/>
      <c r="J30" s="155"/>
      <c r="K30" s="156"/>
      <c r="L30" s="154"/>
      <c r="M30" s="157"/>
      <c r="N30" s="158"/>
      <c r="O30" s="159"/>
      <c r="P30" s="153"/>
      <c r="Q30" s="151"/>
      <c r="R30" s="160"/>
      <c r="S30" s="152"/>
      <c r="T30" s="152"/>
      <c r="U30" s="156"/>
      <c r="V30" s="156"/>
      <c r="W30" s="161"/>
      <c r="X30" s="162"/>
      <c r="Y30" s="153"/>
      <c r="Z30" s="154"/>
      <c r="AA30" s="155"/>
      <c r="AB30" s="152"/>
      <c r="AC30" s="156"/>
      <c r="AD30" s="159"/>
      <c r="AE30" s="159"/>
      <c r="AF30" s="151"/>
      <c r="AG30" s="163"/>
      <c r="AH30" s="164"/>
      <c r="AI30" s="155"/>
      <c r="AJ30" s="153"/>
      <c r="AK30" s="153"/>
      <c r="AL30" s="160"/>
      <c r="AM30" s="159"/>
      <c r="AN30" s="156"/>
      <c r="AO30" s="155"/>
      <c r="AP30" s="160"/>
      <c r="AQ30" s="165"/>
      <c r="AR30" s="164"/>
      <c r="AS30" s="153"/>
      <c r="AT30" s="152"/>
      <c r="AU30" s="160"/>
      <c r="AV30" s="154"/>
      <c r="AW30" s="152"/>
      <c r="AX30" s="151"/>
      <c r="AY30" s="153"/>
      <c r="AZ30" s="159"/>
      <c r="BA30" s="166"/>
      <c r="BB30" s="158"/>
      <c r="BC30" s="151"/>
      <c r="BD30" s="154"/>
      <c r="BE30" s="153"/>
      <c r="BF30" s="152"/>
      <c r="BG30" s="156"/>
      <c r="BH30" s="156"/>
      <c r="BI30" s="151"/>
      <c r="BJ30" s="154"/>
      <c r="BK30" s="167"/>
      <c r="BL30" s="158"/>
      <c r="BM30" s="155"/>
      <c r="BN30" s="155"/>
      <c r="BO30" s="151"/>
      <c r="BP30" s="156"/>
      <c r="BQ30" s="160"/>
      <c r="BR30" s="154"/>
      <c r="BS30" s="159"/>
      <c r="BT30" s="159"/>
      <c r="BU30" s="168"/>
      <c r="BV30" s="156"/>
      <c r="BW30" s="155"/>
      <c r="BX30" s="159"/>
      <c r="BY30" s="154"/>
      <c r="BZ30" s="152"/>
      <c r="CA30" s="153"/>
      <c r="CB30" s="152"/>
      <c r="CC30" s="155"/>
      <c r="CD30" s="153"/>
      <c r="CE30" s="160"/>
      <c r="CF30" s="128">
        <f t="shared" si="0"/>
        <v>0</v>
      </c>
      <c r="CG30" s="129">
        <f t="shared" si="1"/>
        <v>0</v>
      </c>
      <c r="CH30" s="129">
        <f t="shared" si="2"/>
        <v>0</v>
      </c>
      <c r="CI30" s="129">
        <f t="shared" si="3"/>
        <v>0</v>
      </c>
      <c r="CJ30" s="129">
        <f t="shared" si="4"/>
        <v>0</v>
      </c>
      <c r="CK30" s="129">
        <f t="shared" si="5"/>
        <v>0</v>
      </c>
      <c r="CL30" s="129">
        <f t="shared" si="6"/>
        <v>0</v>
      </c>
      <c r="CM30" s="129">
        <f t="shared" si="7"/>
        <v>0</v>
      </c>
      <c r="CN30" s="129">
        <f t="shared" si="8"/>
        <v>0</v>
      </c>
    </row>
    <row r="31" spans="1:92" ht="11.25" customHeight="1" x14ac:dyDescent="0.2">
      <c r="A31" s="38">
        <v>27</v>
      </c>
      <c r="B31" s="169" t="s">
        <v>6</v>
      </c>
      <c r="C31" s="169" t="s">
        <v>12</v>
      </c>
      <c r="D31" s="150"/>
      <c r="E31" s="151"/>
      <c r="F31" s="152"/>
      <c r="G31" s="153"/>
      <c r="H31" s="154"/>
      <c r="I31" s="155"/>
      <c r="J31" s="155"/>
      <c r="K31" s="156"/>
      <c r="L31" s="154"/>
      <c r="M31" s="157"/>
      <c r="N31" s="158"/>
      <c r="O31" s="159"/>
      <c r="P31" s="153"/>
      <c r="Q31" s="151"/>
      <c r="R31" s="160"/>
      <c r="S31" s="152"/>
      <c r="T31" s="152"/>
      <c r="U31" s="156"/>
      <c r="V31" s="156"/>
      <c r="W31" s="161"/>
      <c r="X31" s="162"/>
      <c r="Y31" s="153"/>
      <c r="Z31" s="154"/>
      <c r="AA31" s="155"/>
      <c r="AB31" s="152"/>
      <c r="AC31" s="156"/>
      <c r="AD31" s="159"/>
      <c r="AE31" s="159"/>
      <c r="AF31" s="151"/>
      <c r="AG31" s="163"/>
      <c r="AH31" s="164"/>
      <c r="AI31" s="155"/>
      <c r="AJ31" s="153"/>
      <c r="AK31" s="153"/>
      <c r="AL31" s="160"/>
      <c r="AM31" s="159"/>
      <c r="AN31" s="156"/>
      <c r="AO31" s="155"/>
      <c r="AP31" s="160"/>
      <c r="AQ31" s="165"/>
      <c r="AR31" s="164"/>
      <c r="AS31" s="153"/>
      <c r="AT31" s="152"/>
      <c r="AU31" s="160"/>
      <c r="AV31" s="154"/>
      <c r="AW31" s="152"/>
      <c r="AX31" s="151"/>
      <c r="AY31" s="153"/>
      <c r="AZ31" s="159"/>
      <c r="BA31" s="166"/>
      <c r="BB31" s="158"/>
      <c r="BC31" s="151"/>
      <c r="BD31" s="154"/>
      <c r="BE31" s="153"/>
      <c r="BF31" s="152"/>
      <c r="BG31" s="156"/>
      <c r="BH31" s="156"/>
      <c r="BI31" s="151"/>
      <c r="BJ31" s="154"/>
      <c r="BK31" s="167"/>
      <c r="BL31" s="158"/>
      <c r="BM31" s="155"/>
      <c r="BN31" s="155"/>
      <c r="BO31" s="151"/>
      <c r="BP31" s="156"/>
      <c r="BQ31" s="160"/>
      <c r="BR31" s="154"/>
      <c r="BS31" s="159"/>
      <c r="BT31" s="159"/>
      <c r="BU31" s="168"/>
      <c r="BV31" s="156"/>
      <c r="BW31" s="155"/>
      <c r="BX31" s="159"/>
      <c r="BY31" s="154"/>
      <c r="BZ31" s="152"/>
      <c r="CA31" s="153"/>
      <c r="CB31" s="152"/>
      <c r="CC31" s="155"/>
      <c r="CD31" s="153"/>
      <c r="CE31" s="160"/>
      <c r="CF31" s="128">
        <f t="shared" si="0"/>
        <v>0</v>
      </c>
      <c r="CG31" s="129">
        <f t="shared" si="1"/>
        <v>0</v>
      </c>
      <c r="CH31" s="129">
        <f t="shared" si="2"/>
        <v>0</v>
      </c>
      <c r="CI31" s="129">
        <f t="shared" si="3"/>
        <v>0</v>
      </c>
      <c r="CJ31" s="129">
        <f t="shared" si="4"/>
        <v>0</v>
      </c>
      <c r="CK31" s="129">
        <f t="shared" si="5"/>
        <v>0</v>
      </c>
      <c r="CL31" s="129">
        <f t="shared" si="6"/>
        <v>0</v>
      </c>
      <c r="CM31" s="129">
        <f t="shared" si="7"/>
        <v>0</v>
      </c>
      <c r="CN31" s="129">
        <f t="shared" si="8"/>
        <v>0</v>
      </c>
    </row>
    <row r="32" spans="1:92" ht="11.25" customHeight="1" x14ac:dyDescent="0.2">
      <c r="A32" s="38">
        <v>28</v>
      </c>
      <c r="B32" s="169" t="s">
        <v>7</v>
      </c>
      <c r="C32" s="169" t="s">
        <v>13</v>
      </c>
      <c r="D32" s="150"/>
      <c r="E32" s="151"/>
      <c r="F32" s="152"/>
      <c r="G32" s="153"/>
      <c r="H32" s="154"/>
      <c r="I32" s="155"/>
      <c r="J32" s="155"/>
      <c r="K32" s="156"/>
      <c r="L32" s="154"/>
      <c r="M32" s="157"/>
      <c r="N32" s="158"/>
      <c r="O32" s="159"/>
      <c r="P32" s="153"/>
      <c r="Q32" s="151"/>
      <c r="R32" s="160"/>
      <c r="S32" s="152"/>
      <c r="T32" s="152"/>
      <c r="U32" s="156"/>
      <c r="V32" s="156"/>
      <c r="W32" s="161"/>
      <c r="X32" s="162"/>
      <c r="Y32" s="153"/>
      <c r="Z32" s="154"/>
      <c r="AA32" s="155"/>
      <c r="AB32" s="152"/>
      <c r="AC32" s="156"/>
      <c r="AD32" s="159"/>
      <c r="AE32" s="159"/>
      <c r="AF32" s="151"/>
      <c r="AG32" s="163"/>
      <c r="AH32" s="164"/>
      <c r="AI32" s="155"/>
      <c r="AJ32" s="153"/>
      <c r="AK32" s="153"/>
      <c r="AL32" s="160"/>
      <c r="AM32" s="159"/>
      <c r="AN32" s="156"/>
      <c r="AO32" s="155"/>
      <c r="AP32" s="160"/>
      <c r="AQ32" s="165"/>
      <c r="AR32" s="164"/>
      <c r="AS32" s="153"/>
      <c r="AT32" s="152"/>
      <c r="AU32" s="160"/>
      <c r="AV32" s="154"/>
      <c r="AW32" s="152"/>
      <c r="AX32" s="151"/>
      <c r="AY32" s="153"/>
      <c r="AZ32" s="159"/>
      <c r="BA32" s="166"/>
      <c r="BB32" s="158"/>
      <c r="BC32" s="151"/>
      <c r="BD32" s="154"/>
      <c r="BE32" s="153"/>
      <c r="BF32" s="152"/>
      <c r="BG32" s="156"/>
      <c r="BH32" s="156"/>
      <c r="BI32" s="151"/>
      <c r="BJ32" s="154"/>
      <c r="BK32" s="167"/>
      <c r="BL32" s="158"/>
      <c r="BM32" s="155"/>
      <c r="BN32" s="155"/>
      <c r="BO32" s="151"/>
      <c r="BP32" s="156"/>
      <c r="BQ32" s="160"/>
      <c r="BR32" s="154"/>
      <c r="BS32" s="159"/>
      <c r="BT32" s="159"/>
      <c r="BU32" s="168"/>
      <c r="BV32" s="156"/>
      <c r="BW32" s="155"/>
      <c r="BX32" s="159"/>
      <c r="BY32" s="154"/>
      <c r="BZ32" s="152"/>
      <c r="CA32" s="153"/>
      <c r="CB32" s="152"/>
      <c r="CC32" s="155"/>
      <c r="CD32" s="153"/>
      <c r="CE32" s="160"/>
      <c r="CF32" s="128">
        <f t="shared" si="0"/>
        <v>0</v>
      </c>
      <c r="CG32" s="129">
        <f t="shared" si="1"/>
        <v>0</v>
      </c>
      <c r="CH32" s="129">
        <f t="shared" si="2"/>
        <v>0</v>
      </c>
      <c r="CI32" s="129">
        <f t="shared" si="3"/>
        <v>0</v>
      </c>
      <c r="CJ32" s="129">
        <f t="shared" si="4"/>
        <v>0</v>
      </c>
      <c r="CK32" s="129">
        <f t="shared" si="5"/>
        <v>0</v>
      </c>
      <c r="CL32" s="129">
        <f t="shared" si="6"/>
        <v>0</v>
      </c>
      <c r="CM32" s="129">
        <f t="shared" si="7"/>
        <v>0</v>
      </c>
      <c r="CN32" s="129">
        <f t="shared" si="8"/>
        <v>0</v>
      </c>
    </row>
    <row r="33" spans="1:92" ht="11.25" customHeight="1" x14ac:dyDescent="0.2">
      <c r="A33" s="38">
        <v>29</v>
      </c>
      <c r="B33" s="169" t="s">
        <v>8</v>
      </c>
      <c r="C33" s="169" t="s">
        <v>14</v>
      </c>
      <c r="D33" s="150"/>
      <c r="E33" s="151"/>
      <c r="F33" s="152"/>
      <c r="G33" s="153"/>
      <c r="H33" s="154"/>
      <c r="I33" s="155"/>
      <c r="J33" s="155"/>
      <c r="K33" s="156"/>
      <c r="L33" s="154"/>
      <c r="M33" s="157"/>
      <c r="N33" s="158"/>
      <c r="O33" s="159"/>
      <c r="P33" s="153"/>
      <c r="Q33" s="151"/>
      <c r="R33" s="160"/>
      <c r="S33" s="152"/>
      <c r="T33" s="152"/>
      <c r="U33" s="156"/>
      <c r="V33" s="156"/>
      <c r="W33" s="161"/>
      <c r="X33" s="162"/>
      <c r="Y33" s="153"/>
      <c r="Z33" s="154"/>
      <c r="AA33" s="155"/>
      <c r="AB33" s="152"/>
      <c r="AC33" s="156"/>
      <c r="AD33" s="159"/>
      <c r="AE33" s="159"/>
      <c r="AF33" s="151"/>
      <c r="AG33" s="163"/>
      <c r="AH33" s="164"/>
      <c r="AI33" s="155"/>
      <c r="AJ33" s="153"/>
      <c r="AK33" s="153"/>
      <c r="AL33" s="160"/>
      <c r="AM33" s="159"/>
      <c r="AN33" s="156"/>
      <c r="AO33" s="155"/>
      <c r="AP33" s="160"/>
      <c r="AQ33" s="165"/>
      <c r="AR33" s="164"/>
      <c r="AS33" s="153"/>
      <c r="AT33" s="152"/>
      <c r="AU33" s="160"/>
      <c r="AV33" s="154"/>
      <c r="AW33" s="152"/>
      <c r="AX33" s="151"/>
      <c r="AY33" s="153"/>
      <c r="AZ33" s="159"/>
      <c r="BA33" s="166"/>
      <c r="BB33" s="158"/>
      <c r="BC33" s="151"/>
      <c r="BD33" s="154"/>
      <c r="BE33" s="153"/>
      <c r="BF33" s="152"/>
      <c r="BG33" s="156"/>
      <c r="BH33" s="156"/>
      <c r="BI33" s="151"/>
      <c r="BJ33" s="154"/>
      <c r="BK33" s="167"/>
      <c r="BL33" s="158"/>
      <c r="BM33" s="155"/>
      <c r="BN33" s="155"/>
      <c r="BO33" s="151"/>
      <c r="BP33" s="156"/>
      <c r="BQ33" s="160"/>
      <c r="BR33" s="154"/>
      <c r="BS33" s="159"/>
      <c r="BT33" s="159"/>
      <c r="BU33" s="168"/>
      <c r="BV33" s="156"/>
      <c r="BW33" s="155"/>
      <c r="BX33" s="159"/>
      <c r="BY33" s="154"/>
      <c r="BZ33" s="152"/>
      <c r="CA33" s="153"/>
      <c r="CB33" s="152"/>
      <c r="CC33" s="155"/>
      <c r="CD33" s="153"/>
      <c r="CE33" s="160"/>
      <c r="CF33" s="128">
        <f t="shared" si="0"/>
        <v>0</v>
      </c>
      <c r="CG33" s="129">
        <f t="shared" si="1"/>
        <v>0</v>
      </c>
      <c r="CH33" s="129">
        <f t="shared" si="2"/>
        <v>0</v>
      </c>
      <c r="CI33" s="129">
        <f t="shared" si="3"/>
        <v>0</v>
      </c>
      <c r="CJ33" s="129">
        <f t="shared" si="4"/>
        <v>0</v>
      </c>
      <c r="CK33" s="129">
        <f t="shared" si="5"/>
        <v>0</v>
      </c>
      <c r="CL33" s="129">
        <f t="shared" si="6"/>
        <v>0</v>
      </c>
      <c r="CM33" s="129">
        <f t="shared" si="7"/>
        <v>0</v>
      </c>
      <c r="CN33" s="129">
        <f t="shared" si="8"/>
        <v>0</v>
      </c>
    </row>
    <row r="34" spans="1:92" ht="11.25" customHeight="1" x14ac:dyDescent="0.2">
      <c r="A34" s="38">
        <v>30</v>
      </c>
      <c r="B34" s="169" t="s">
        <v>9</v>
      </c>
      <c r="C34" s="169" t="s">
        <v>15</v>
      </c>
      <c r="D34" s="170"/>
      <c r="E34" s="171"/>
      <c r="F34" s="172"/>
      <c r="G34" s="173"/>
      <c r="H34" s="174"/>
      <c r="I34" s="175"/>
      <c r="J34" s="175"/>
      <c r="K34" s="176"/>
      <c r="L34" s="174"/>
      <c r="M34" s="177"/>
      <c r="N34" s="178"/>
      <c r="O34" s="179"/>
      <c r="P34" s="173"/>
      <c r="Q34" s="171"/>
      <c r="R34" s="180"/>
      <c r="S34" s="172"/>
      <c r="T34" s="172"/>
      <c r="U34" s="176"/>
      <c r="V34" s="176"/>
      <c r="W34" s="181"/>
      <c r="X34" s="182"/>
      <c r="Y34" s="173"/>
      <c r="Z34" s="174"/>
      <c r="AA34" s="175"/>
      <c r="AB34" s="172"/>
      <c r="AC34" s="176"/>
      <c r="AD34" s="179"/>
      <c r="AE34" s="179"/>
      <c r="AF34" s="171"/>
      <c r="AG34" s="183"/>
      <c r="AH34" s="184"/>
      <c r="AI34" s="175"/>
      <c r="AJ34" s="173"/>
      <c r="AK34" s="173"/>
      <c r="AL34" s="180"/>
      <c r="AM34" s="179"/>
      <c r="AN34" s="176"/>
      <c r="AO34" s="175"/>
      <c r="AP34" s="180"/>
      <c r="AQ34" s="185"/>
      <c r="AR34" s="184"/>
      <c r="AS34" s="173"/>
      <c r="AT34" s="172"/>
      <c r="AU34" s="180"/>
      <c r="AV34" s="174"/>
      <c r="AW34" s="172"/>
      <c r="AX34" s="171"/>
      <c r="AY34" s="173"/>
      <c r="AZ34" s="179"/>
      <c r="BA34" s="186"/>
      <c r="BB34" s="178"/>
      <c r="BC34" s="171"/>
      <c r="BD34" s="174"/>
      <c r="BE34" s="173"/>
      <c r="BF34" s="172"/>
      <c r="BG34" s="176"/>
      <c r="BH34" s="176"/>
      <c r="BI34" s="171"/>
      <c r="BJ34" s="174"/>
      <c r="BK34" s="187"/>
      <c r="BL34" s="178"/>
      <c r="BM34" s="175"/>
      <c r="BN34" s="175"/>
      <c r="BO34" s="171"/>
      <c r="BP34" s="176"/>
      <c r="BQ34" s="180"/>
      <c r="BR34" s="174"/>
      <c r="BS34" s="179"/>
      <c r="BT34" s="179"/>
      <c r="BU34" s="188"/>
      <c r="BV34" s="176"/>
      <c r="BW34" s="175"/>
      <c r="BX34" s="179"/>
      <c r="BY34" s="174"/>
      <c r="BZ34" s="172"/>
      <c r="CA34" s="173"/>
      <c r="CB34" s="172"/>
      <c r="CC34" s="175"/>
      <c r="CD34" s="173"/>
      <c r="CE34" s="180"/>
      <c r="CF34" s="128">
        <f t="shared" si="0"/>
        <v>0</v>
      </c>
      <c r="CG34" s="129">
        <f t="shared" si="1"/>
        <v>0</v>
      </c>
      <c r="CH34" s="129">
        <f t="shared" si="2"/>
        <v>0</v>
      </c>
      <c r="CI34" s="129">
        <f t="shared" si="3"/>
        <v>0</v>
      </c>
      <c r="CJ34" s="129">
        <f t="shared" si="4"/>
        <v>0</v>
      </c>
      <c r="CK34" s="129">
        <f t="shared" si="5"/>
        <v>0</v>
      </c>
      <c r="CL34" s="129">
        <f t="shared" si="6"/>
        <v>0</v>
      </c>
      <c r="CM34" s="129">
        <f t="shared" si="7"/>
        <v>0</v>
      </c>
      <c r="CN34" s="129">
        <f t="shared" si="8"/>
        <v>0</v>
      </c>
    </row>
  </sheetData>
  <sheetProtection password="8065" sheet="1" objects="1" scenarios="1" formatColumns="0" formatRows="0" insertRows="0" deleteRows="0"/>
  <mergeCells count="9">
    <mergeCell ref="A1:CF1"/>
    <mergeCell ref="D3:M3"/>
    <mergeCell ref="N3:W3"/>
    <mergeCell ref="X3:AG3"/>
    <mergeCell ref="AH3:AQ3"/>
    <mergeCell ref="AR3:BA3"/>
    <mergeCell ref="BB3:BK3"/>
    <mergeCell ref="BL3:BU3"/>
    <mergeCell ref="BV3:CE3"/>
  </mergeCells>
  <phoneticPr fontId="1" type="noConversion"/>
  <conditionalFormatting sqref="B5:C28">
    <cfRule type="expression" dxfId="265" priority="1" stopIfTrue="1">
      <formula>LEN(TRIM(B5))=0</formula>
    </cfRule>
  </conditionalFormatting>
  <pageMargins left="0.78740157480314965" right="0.78740157480314965" top="0.98425196850393704" bottom="0.98425196850393704" header="0.51181102362204722" footer="0.51181102362204722"/>
  <pageSetup paperSize="9" orientation="landscape" horizont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tabColor indexed="48"/>
  </sheetPr>
  <dimension ref="A1:X33"/>
  <sheetViews>
    <sheetView workbookViewId="0">
      <pane xSplit="1" topLeftCell="B1" activePane="topRight" state="frozen"/>
      <selection pane="topRight" activeCell="B2" sqref="B2"/>
    </sheetView>
  </sheetViews>
  <sheetFormatPr defaultRowHeight="11.25" x14ac:dyDescent="0.2"/>
  <cols>
    <col min="1" max="1" width="4.42578125" style="17" customWidth="1"/>
    <col min="2" max="2" width="11.42578125" style="17" customWidth="1"/>
    <col min="3" max="3" width="9.140625" style="17"/>
    <col min="4" max="11" width="14" style="17" customWidth="1"/>
    <col min="12" max="12" width="4.42578125" style="17" customWidth="1"/>
    <col min="13" max="13" width="23.28515625" style="17" customWidth="1"/>
    <col min="14" max="14" width="2.85546875" style="17" customWidth="1"/>
    <col min="15" max="22" width="2.42578125" style="17" customWidth="1"/>
    <col min="23" max="24" width="2.140625" style="17" customWidth="1"/>
    <col min="25" max="25" width="2.85546875" style="17" customWidth="1"/>
    <col min="26" max="16384" width="9.140625" style="17"/>
  </cols>
  <sheetData>
    <row r="1" spans="1:24" ht="26.25" customHeight="1" x14ac:dyDescent="0.2">
      <c r="A1" s="18"/>
      <c r="B1" s="18"/>
      <c r="C1" s="18"/>
      <c r="D1" s="193" t="s">
        <v>16</v>
      </c>
      <c r="E1" s="193"/>
      <c r="F1" s="193"/>
      <c r="G1" s="193"/>
      <c r="H1" s="193"/>
      <c r="I1" s="193"/>
      <c r="J1" s="193"/>
      <c r="K1" s="193"/>
      <c r="M1" s="194" t="s">
        <v>26</v>
      </c>
      <c r="N1" s="195"/>
      <c r="O1" s="196"/>
      <c r="P1" s="196"/>
      <c r="Q1" s="196"/>
      <c r="R1" s="196"/>
      <c r="S1" s="196"/>
      <c r="T1" s="196"/>
      <c r="U1" s="196"/>
      <c r="V1" s="197"/>
    </row>
    <row r="2" spans="1:24" s="35" customFormat="1" ht="24" customHeight="1" x14ac:dyDescent="0.2">
      <c r="A2" s="26"/>
      <c r="B2" s="26" t="str">
        <f>dotazník!B4</f>
        <v>priezvisko</v>
      </c>
      <c r="C2" s="26" t="str">
        <f>dotazník!C4</f>
        <v>meno</v>
      </c>
      <c r="D2" s="27" t="s">
        <v>17</v>
      </c>
      <c r="E2" s="28" t="s">
        <v>23</v>
      </c>
      <c r="F2" s="29" t="s">
        <v>18</v>
      </c>
      <c r="G2" s="30" t="s">
        <v>24</v>
      </c>
      <c r="H2" s="31" t="s">
        <v>19</v>
      </c>
      <c r="I2" s="32" t="s">
        <v>20</v>
      </c>
      <c r="J2" s="33" t="s">
        <v>21</v>
      </c>
      <c r="K2" s="34" t="s">
        <v>22</v>
      </c>
      <c r="L2" s="19" t="s">
        <v>25</v>
      </c>
      <c r="M2" s="200" t="s">
        <v>39</v>
      </c>
      <c r="N2" s="201"/>
      <c r="O2" s="4">
        <v>1</v>
      </c>
      <c r="P2" s="20">
        <v>2</v>
      </c>
      <c r="Q2" s="3">
        <v>3</v>
      </c>
      <c r="R2" s="21">
        <v>4</v>
      </c>
      <c r="S2" s="22">
        <v>5</v>
      </c>
      <c r="T2" s="23">
        <v>6</v>
      </c>
      <c r="U2" s="24">
        <v>7</v>
      </c>
      <c r="V2" s="25">
        <v>8</v>
      </c>
      <c r="W2" s="198" t="s">
        <v>27</v>
      </c>
      <c r="X2" s="199"/>
    </row>
    <row r="3" spans="1:24" x14ac:dyDescent="0.2">
      <c r="A3" s="18">
        <f>dotazník!A5</f>
        <v>1</v>
      </c>
      <c r="B3" s="127" t="str">
        <f>dotazník!B5</f>
        <v>p1</v>
      </c>
      <c r="C3" s="127" t="str">
        <f>dotazník!C5</f>
        <v>m1</v>
      </c>
      <c r="D3" s="96">
        <f>dotazník!CG5</f>
        <v>0</v>
      </c>
      <c r="E3" s="97">
        <f>dotazník!CH5</f>
        <v>0</v>
      </c>
      <c r="F3" s="97">
        <f>dotazník!CI5</f>
        <v>0</v>
      </c>
      <c r="G3" s="97">
        <f>dotazník!CJ5</f>
        <v>0</v>
      </c>
      <c r="H3" s="97">
        <f>dotazník!CK5</f>
        <v>0</v>
      </c>
      <c r="I3" s="97">
        <f>dotazník!CL5</f>
        <v>0</v>
      </c>
      <c r="J3" s="97">
        <f>dotazník!CM5</f>
        <v>0</v>
      </c>
      <c r="K3" s="97">
        <f>dotazník!CN5</f>
        <v>0</v>
      </c>
      <c r="L3" s="98">
        <f>MAX(D3:K3)</f>
        <v>0</v>
      </c>
      <c r="M3" s="96" t="str">
        <f>IF(L3=0,"vyplň údaje v dotazníku",IF(N3&gt;1,"prevažuje viac uč. štýlov",IF(L3=D3,"lingvistický učebný štýl",IF(L3=E3,"logicko-matematický učebný štýl",IF(L3=F3,"vizuálny učebný štýl",IF(L3=G3,"telesno-kinestetický učebný štýl",IF(L3=H3,"muzikálny učebný štýl",IF(L3=I3,"interpersonálny učebný štýl",IF(L3=J3,"intrapersonálny učebný štýl","prírodný učebný štýl")))))))))</f>
        <v>vyplň údaje v dotazníku</v>
      </c>
      <c r="N3" s="99">
        <f t="shared" ref="N3:N32" si="0">8-COUNTBLANK(O3:V3)</f>
        <v>0</v>
      </c>
      <c r="O3" s="100" t="str">
        <f>IF(AND($L3=D3,$L3&lt;&gt;0),"l","")</f>
        <v/>
      </c>
      <c r="P3" s="101" t="str">
        <f t="shared" ref="P3:P32" si="1">IF(AND(L3=E3,$L3&lt;&gt;0),"l-m","")</f>
        <v/>
      </c>
      <c r="Q3" s="101" t="str">
        <f t="shared" ref="Q3:Q32" si="2">IF(AND(L3=F3,$L3&lt;&gt;0),"pr","")</f>
        <v/>
      </c>
      <c r="R3" s="101" t="str">
        <f t="shared" ref="R3:R32" si="3">IF(AND(L3=G3,$L3&lt;&gt;0),"t-k","")</f>
        <v/>
      </c>
      <c r="S3" s="101" t="str">
        <f t="shared" ref="S3:S32" si="4">IF(AND(L3=H3,$L3&lt;&gt;0),"m","")</f>
        <v/>
      </c>
      <c r="T3" s="101" t="str">
        <f t="shared" ref="T3:T32" si="5">IF(AND(L3=I3,$L3&lt;&gt;0),"ie","")</f>
        <v/>
      </c>
      <c r="U3" s="101" t="str">
        <f t="shared" ref="U3:U32" si="6">IF(AND(L3=J3,$L3&lt;&gt;0),"ia","")</f>
        <v/>
      </c>
      <c r="V3" s="102" t="str">
        <f t="shared" ref="V3:V32" si="7">IF(AND(L3=K3,$L3&lt;&gt;0),"p","")</f>
        <v/>
      </c>
      <c r="W3" s="103"/>
    </row>
    <row r="4" spans="1:24" x14ac:dyDescent="0.2">
      <c r="A4" s="18">
        <f>dotazník!A6</f>
        <v>2</v>
      </c>
      <c r="B4" s="127" t="str">
        <f>dotazník!B6</f>
        <v>p2</v>
      </c>
      <c r="C4" s="127" t="str">
        <f>dotazník!C6</f>
        <v>m2</v>
      </c>
      <c r="D4" s="104">
        <f>dotazník!CG6</f>
        <v>0</v>
      </c>
      <c r="E4" s="105">
        <f>dotazník!CH6</f>
        <v>0</v>
      </c>
      <c r="F4" s="105">
        <f>dotazník!CI6</f>
        <v>0</v>
      </c>
      <c r="G4" s="105">
        <f>dotazník!CJ6</f>
        <v>0</v>
      </c>
      <c r="H4" s="105">
        <f>dotazník!CK6</f>
        <v>0</v>
      </c>
      <c r="I4" s="105">
        <f>dotazník!CL6</f>
        <v>0</v>
      </c>
      <c r="J4" s="105">
        <f>dotazník!CM6</f>
        <v>0</v>
      </c>
      <c r="K4" s="105">
        <f>dotazník!CN6</f>
        <v>0</v>
      </c>
      <c r="L4" s="106">
        <f t="shared" ref="L4:L32" si="8">MAX(D4:K4)</f>
        <v>0</v>
      </c>
      <c r="M4" s="96" t="str">
        <f t="shared" ref="M4:M32" si="9">IF(L4=0,"vyplň údaje v dotazníku",IF(N4&gt;1,"prevažuje viac uč. štýlov",IF(L4=D4,"lingvistický učebný štýl",IF(L4=E4,"logicko-matematický učebný štýl",IF(L4=F4,"vizuálny učebný štýl",IF(L4=G4,"telesno-kinestetický učebný štýl",IF(L4=H4,"muzikálny učebný štýl",IF(L4=I4,"interpersonálny učebný štýl",IF(L4=J4,"intrapersonálny učebný štýl","prírodný učebný štýl")))))))))</f>
        <v>vyplň údaje v dotazníku</v>
      </c>
      <c r="N4" s="107">
        <f t="shared" si="0"/>
        <v>0</v>
      </c>
      <c r="O4" s="108" t="str">
        <f t="shared" ref="O4:O32" si="10">IF(AND($L4=D4,$L4&lt;&gt;0),"l","")</f>
        <v/>
      </c>
      <c r="P4" s="109" t="str">
        <f t="shared" si="1"/>
        <v/>
      </c>
      <c r="Q4" s="109" t="str">
        <f t="shared" si="2"/>
        <v/>
      </c>
      <c r="R4" s="109" t="str">
        <f t="shared" si="3"/>
        <v/>
      </c>
      <c r="S4" s="109" t="str">
        <f t="shared" si="4"/>
        <v/>
      </c>
      <c r="T4" s="109" t="str">
        <f t="shared" si="5"/>
        <v/>
      </c>
      <c r="U4" s="109" t="str">
        <f t="shared" si="6"/>
        <v/>
      </c>
      <c r="V4" s="110" t="str">
        <f t="shared" si="7"/>
        <v/>
      </c>
      <c r="W4" s="103"/>
    </row>
    <row r="5" spans="1:24" x14ac:dyDescent="0.2">
      <c r="A5" s="18">
        <f>dotazník!A7</f>
        <v>3</v>
      </c>
      <c r="B5" s="127" t="str">
        <f>dotazník!B7</f>
        <v>p3</v>
      </c>
      <c r="C5" s="127" t="str">
        <f>dotazník!C7</f>
        <v>m3</v>
      </c>
      <c r="D5" s="104">
        <f>dotazník!CG7</f>
        <v>0</v>
      </c>
      <c r="E5" s="105">
        <f>dotazník!CH7</f>
        <v>0</v>
      </c>
      <c r="F5" s="105">
        <f>dotazník!CI7</f>
        <v>0</v>
      </c>
      <c r="G5" s="105">
        <f>dotazník!CJ7</f>
        <v>0</v>
      </c>
      <c r="H5" s="105">
        <f>dotazník!CK7</f>
        <v>0</v>
      </c>
      <c r="I5" s="105">
        <f>dotazník!CL7</f>
        <v>0</v>
      </c>
      <c r="J5" s="105">
        <f>dotazník!CM7</f>
        <v>0</v>
      </c>
      <c r="K5" s="105">
        <f>dotazník!CN7</f>
        <v>0</v>
      </c>
      <c r="L5" s="106">
        <f t="shared" si="8"/>
        <v>0</v>
      </c>
      <c r="M5" s="96" t="str">
        <f t="shared" si="9"/>
        <v>vyplň údaje v dotazníku</v>
      </c>
      <c r="N5" s="107">
        <f t="shared" si="0"/>
        <v>0</v>
      </c>
      <c r="O5" s="108" t="str">
        <f t="shared" si="10"/>
        <v/>
      </c>
      <c r="P5" s="109" t="str">
        <f t="shared" si="1"/>
        <v/>
      </c>
      <c r="Q5" s="109" t="str">
        <f t="shared" si="2"/>
        <v/>
      </c>
      <c r="R5" s="109" t="str">
        <f t="shared" si="3"/>
        <v/>
      </c>
      <c r="S5" s="109" t="str">
        <f t="shared" si="4"/>
        <v/>
      </c>
      <c r="T5" s="109" t="str">
        <f t="shared" si="5"/>
        <v/>
      </c>
      <c r="U5" s="109" t="str">
        <f t="shared" si="6"/>
        <v/>
      </c>
      <c r="V5" s="110" t="str">
        <f t="shared" si="7"/>
        <v/>
      </c>
      <c r="W5" s="103"/>
    </row>
    <row r="6" spans="1:24" x14ac:dyDescent="0.2">
      <c r="A6" s="18">
        <f>dotazník!A8</f>
        <v>4</v>
      </c>
      <c r="B6" s="127" t="str">
        <f>dotazník!B8</f>
        <v>p4</v>
      </c>
      <c r="C6" s="127" t="str">
        <f>dotazník!C8</f>
        <v>m4</v>
      </c>
      <c r="D6" s="104">
        <f>dotazník!CG8</f>
        <v>0</v>
      </c>
      <c r="E6" s="105">
        <f>dotazník!CH8</f>
        <v>0</v>
      </c>
      <c r="F6" s="105">
        <f>dotazník!CI8</f>
        <v>0</v>
      </c>
      <c r="G6" s="105">
        <f>dotazník!CJ8</f>
        <v>0</v>
      </c>
      <c r="H6" s="105">
        <f>dotazník!CK8</f>
        <v>0</v>
      </c>
      <c r="I6" s="105">
        <f>dotazník!CL8</f>
        <v>0</v>
      </c>
      <c r="J6" s="105">
        <f>dotazník!CM8</f>
        <v>0</v>
      </c>
      <c r="K6" s="105">
        <f>dotazník!CN8</f>
        <v>0</v>
      </c>
      <c r="L6" s="106">
        <f t="shared" si="8"/>
        <v>0</v>
      </c>
      <c r="M6" s="96" t="str">
        <f t="shared" si="9"/>
        <v>vyplň údaje v dotazníku</v>
      </c>
      <c r="N6" s="107">
        <f t="shared" si="0"/>
        <v>0</v>
      </c>
      <c r="O6" s="108" t="str">
        <f t="shared" si="10"/>
        <v/>
      </c>
      <c r="P6" s="109" t="str">
        <f t="shared" si="1"/>
        <v/>
      </c>
      <c r="Q6" s="109" t="str">
        <f t="shared" si="2"/>
        <v/>
      </c>
      <c r="R6" s="109" t="str">
        <f t="shared" si="3"/>
        <v/>
      </c>
      <c r="S6" s="109" t="str">
        <f t="shared" si="4"/>
        <v/>
      </c>
      <c r="T6" s="109" t="str">
        <f t="shared" si="5"/>
        <v/>
      </c>
      <c r="U6" s="109" t="str">
        <f t="shared" si="6"/>
        <v/>
      </c>
      <c r="V6" s="110" t="str">
        <f t="shared" si="7"/>
        <v/>
      </c>
      <c r="W6" s="103"/>
    </row>
    <row r="7" spans="1:24" x14ac:dyDescent="0.2">
      <c r="A7" s="18">
        <f>dotazník!A9</f>
        <v>5</v>
      </c>
      <c r="B7" s="127" t="str">
        <f>dotazník!B9</f>
        <v>p5</v>
      </c>
      <c r="C7" s="127" t="str">
        <f>dotazník!C9</f>
        <v>m5</v>
      </c>
      <c r="D7" s="104">
        <f>dotazník!CG9</f>
        <v>0</v>
      </c>
      <c r="E7" s="105">
        <f>dotazník!CH9</f>
        <v>0</v>
      </c>
      <c r="F7" s="105">
        <f>dotazník!CI9</f>
        <v>0</v>
      </c>
      <c r="G7" s="105">
        <f>dotazník!CJ9</f>
        <v>0</v>
      </c>
      <c r="H7" s="105">
        <f>dotazník!CK9</f>
        <v>0</v>
      </c>
      <c r="I7" s="105">
        <f>dotazník!CL9</f>
        <v>0</v>
      </c>
      <c r="J7" s="105">
        <f>dotazník!CM9</f>
        <v>0</v>
      </c>
      <c r="K7" s="105">
        <f>dotazník!CN9</f>
        <v>0</v>
      </c>
      <c r="L7" s="106">
        <f t="shared" si="8"/>
        <v>0</v>
      </c>
      <c r="M7" s="96" t="str">
        <f t="shared" si="9"/>
        <v>vyplň údaje v dotazníku</v>
      </c>
      <c r="N7" s="107">
        <f t="shared" si="0"/>
        <v>0</v>
      </c>
      <c r="O7" s="108" t="str">
        <f t="shared" si="10"/>
        <v/>
      </c>
      <c r="P7" s="109" t="str">
        <f t="shared" si="1"/>
        <v/>
      </c>
      <c r="Q7" s="109" t="str">
        <f t="shared" si="2"/>
        <v/>
      </c>
      <c r="R7" s="109" t="str">
        <f t="shared" si="3"/>
        <v/>
      </c>
      <c r="S7" s="109" t="str">
        <f t="shared" si="4"/>
        <v/>
      </c>
      <c r="T7" s="109" t="str">
        <f t="shared" si="5"/>
        <v/>
      </c>
      <c r="U7" s="109" t="str">
        <f t="shared" si="6"/>
        <v/>
      </c>
      <c r="V7" s="110" t="str">
        <f t="shared" si="7"/>
        <v/>
      </c>
      <c r="W7" s="103"/>
    </row>
    <row r="8" spans="1:24" x14ac:dyDescent="0.2">
      <c r="A8" s="18">
        <f>dotazník!A10</f>
        <v>6</v>
      </c>
      <c r="B8" s="127" t="str">
        <f>dotazník!B10</f>
        <v>p6</v>
      </c>
      <c r="C8" s="127" t="str">
        <f>dotazník!C10</f>
        <v>m6</v>
      </c>
      <c r="D8" s="104">
        <f>dotazník!CG10</f>
        <v>0</v>
      </c>
      <c r="E8" s="105">
        <f>dotazník!CH10</f>
        <v>0</v>
      </c>
      <c r="F8" s="105">
        <f>dotazník!CI10</f>
        <v>0</v>
      </c>
      <c r="G8" s="105">
        <f>dotazník!CJ10</f>
        <v>0</v>
      </c>
      <c r="H8" s="105">
        <f>dotazník!CK10</f>
        <v>0</v>
      </c>
      <c r="I8" s="105">
        <f>dotazník!CL10</f>
        <v>0</v>
      </c>
      <c r="J8" s="105">
        <f>dotazník!CM10</f>
        <v>0</v>
      </c>
      <c r="K8" s="105">
        <f>dotazník!CN10</f>
        <v>0</v>
      </c>
      <c r="L8" s="106">
        <f t="shared" si="8"/>
        <v>0</v>
      </c>
      <c r="M8" s="96" t="str">
        <f t="shared" si="9"/>
        <v>vyplň údaje v dotazníku</v>
      </c>
      <c r="N8" s="107">
        <f t="shared" si="0"/>
        <v>0</v>
      </c>
      <c r="O8" s="108" t="str">
        <f t="shared" si="10"/>
        <v/>
      </c>
      <c r="P8" s="109" t="str">
        <f t="shared" si="1"/>
        <v/>
      </c>
      <c r="Q8" s="109" t="str">
        <f t="shared" si="2"/>
        <v/>
      </c>
      <c r="R8" s="109" t="str">
        <f t="shared" si="3"/>
        <v/>
      </c>
      <c r="S8" s="109" t="str">
        <f t="shared" si="4"/>
        <v/>
      </c>
      <c r="T8" s="109" t="str">
        <f t="shared" si="5"/>
        <v/>
      </c>
      <c r="U8" s="109" t="str">
        <f t="shared" si="6"/>
        <v/>
      </c>
      <c r="V8" s="110" t="str">
        <f t="shared" si="7"/>
        <v/>
      </c>
      <c r="W8" s="103"/>
    </row>
    <row r="9" spans="1:24" x14ac:dyDescent="0.2">
      <c r="A9" s="18">
        <f>dotazník!A11</f>
        <v>7</v>
      </c>
      <c r="B9" s="127" t="str">
        <f>dotazník!B11</f>
        <v>p7</v>
      </c>
      <c r="C9" s="127" t="str">
        <f>dotazník!C11</f>
        <v>m7</v>
      </c>
      <c r="D9" s="104">
        <f>dotazník!CG11</f>
        <v>0</v>
      </c>
      <c r="E9" s="105">
        <f>dotazník!CH11</f>
        <v>0</v>
      </c>
      <c r="F9" s="105">
        <f>dotazník!CI11</f>
        <v>0</v>
      </c>
      <c r="G9" s="105">
        <f>dotazník!CJ11</f>
        <v>0</v>
      </c>
      <c r="H9" s="105">
        <f>dotazník!CK11</f>
        <v>0</v>
      </c>
      <c r="I9" s="105">
        <f>dotazník!CL11</f>
        <v>0</v>
      </c>
      <c r="J9" s="105">
        <f>dotazník!CM11</f>
        <v>0</v>
      </c>
      <c r="K9" s="105">
        <f>dotazník!CN11</f>
        <v>0</v>
      </c>
      <c r="L9" s="106">
        <f t="shared" si="8"/>
        <v>0</v>
      </c>
      <c r="M9" s="96" t="str">
        <f t="shared" si="9"/>
        <v>vyplň údaje v dotazníku</v>
      </c>
      <c r="N9" s="107">
        <f t="shared" si="0"/>
        <v>0</v>
      </c>
      <c r="O9" s="108" t="str">
        <f t="shared" si="10"/>
        <v/>
      </c>
      <c r="P9" s="109" t="str">
        <f t="shared" si="1"/>
        <v/>
      </c>
      <c r="Q9" s="109" t="str">
        <f t="shared" si="2"/>
        <v/>
      </c>
      <c r="R9" s="109" t="str">
        <f t="shared" si="3"/>
        <v/>
      </c>
      <c r="S9" s="109" t="str">
        <f t="shared" si="4"/>
        <v/>
      </c>
      <c r="T9" s="109" t="str">
        <f t="shared" si="5"/>
        <v/>
      </c>
      <c r="U9" s="109" t="str">
        <f t="shared" si="6"/>
        <v/>
      </c>
      <c r="V9" s="110" t="str">
        <f t="shared" si="7"/>
        <v/>
      </c>
      <c r="W9" s="103"/>
    </row>
    <row r="10" spans="1:24" x14ac:dyDescent="0.2">
      <c r="A10" s="18">
        <f>dotazník!A12</f>
        <v>8</v>
      </c>
      <c r="B10" s="127" t="str">
        <f>dotazník!B12</f>
        <v>p8</v>
      </c>
      <c r="C10" s="127" t="str">
        <f>dotazník!C12</f>
        <v>m8</v>
      </c>
      <c r="D10" s="104">
        <f>dotazník!CG12</f>
        <v>0</v>
      </c>
      <c r="E10" s="105">
        <f>dotazník!CH12</f>
        <v>0</v>
      </c>
      <c r="F10" s="105">
        <f>dotazník!CI12</f>
        <v>0</v>
      </c>
      <c r="G10" s="105">
        <f>dotazník!CJ12</f>
        <v>0</v>
      </c>
      <c r="H10" s="105">
        <f>dotazník!CK12</f>
        <v>0</v>
      </c>
      <c r="I10" s="105">
        <f>dotazník!CL12</f>
        <v>0</v>
      </c>
      <c r="J10" s="105">
        <f>dotazník!CM12</f>
        <v>0</v>
      </c>
      <c r="K10" s="105">
        <f>dotazník!CN12</f>
        <v>0</v>
      </c>
      <c r="L10" s="106">
        <f t="shared" si="8"/>
        <v>0</v>
      </c>
      <c r="M10" s="96" t="str">
        <f t="shared" si="9"/>
        <v>vyplň údaje v dotazníku</v>
      </c>
      <c r="N10" s="107">
        <f t="shared" si="0"/>
        <v>0</v>
      </c>
      <c r="O10" s="108" t="str">
        <f t="shared" si="10"/>
        <v/>
      </c>
      <c r="P10" s="109" t="str">
        <f t="shared" si="1"/>
        <v/>
      </c>
      <c r="Q10" s="109" t="str">
        <f t="shared" si="2"/>
        <v/>
      </c>
      <c r="R10" s="109" t="str">
        <f t="shared" si="3"/>
        <v/>
      </c>
      <c r="S10" s="109" t="str">
        <f t="shared" si="4"/>
        <v/>
      </c>
      <c r="T10" s="109" t="str">
        <f t="shared" si="5"/>
        <v/>
      </c>
      <c r="U10" s="109" t="str">
        <f t="shared" si="6"/>
        <v/>
      </c>
      <c r="V10" s="110" t="str">
        <f t="shared" si="7"/>
        <v/>
      </c>
      <c r="W10" s="103"/>
    </row>
    <row r="11" spans="1:24" x14ac:dyDescent="0.2">
      <c r="A11" s="18">
        <f>dotazník!A13</f>
        <v>9</v>
      </c>
      <c r="B11" s="127" t="str">
        <f>dotazník!B13</f>
        <v>p9</v>
      </c>
      <c r="C11" s="127" t="str">
        <f>dotazník!C13</f>
        <v>m9</v>
      </c>
      <c r="D11" s="104">
        <f>dotazník!CG13</f>
        <v>0</v>
      </c>
      <c r="E11" s="105">
        <f>dotazník!CH13</f>
        <v>0</v>
      </c>
      <c r="F11" s="105">
        <f>dotazník!CI13</f>
        <v>0</v>
      </c>
      <c r="G11" s="105">
        <f>dotazník!CJ13</f>
        <v>0</v>
      </c>
      <c r="H11" s="105">
        <f>dotazník!CK13</f>
        <v>0</v>
      </c>
      <c r="I11" s="105">
        <f>dotazník!CL13</f>
        <v>0</v>
      </c>
      <c r="J11" s="105">
        <f>dotazník!CM13</f>
        <v>0</v>
      </c>
      <c r="K11" s="105">
        <f>dotazník!CN13</f>
        <v>0</v>
      </c>
      <c r="L11" s="106">
        <f t="shared" si="8"/>
        <v>0</v>
      </c>
      <c r="M11" s="96" t="str">
        <f t="shared" si="9"/>
        <v>vyplň údaje v dotazníku</v>
      </c>
      <c r="N11" s="107">
        <f t="shared" si="0"/>
        <v>0</v>
      </c>
      <c r="O11" s="108" t="str">
        <f t="shared" si="10"/>
        <v/>
      </c>
      <c r="P11" s="109" t="str">
        <f t="shared" si="1"/>
        <v/>
      </c>
      <c r="Q11" s="109" t="str">
        <f t="shared" si="2"/>
        <v/>
      </c>
      <c r="R11" s="109" t="str">
        <f t="shared" si="3"/>
        <v/>
      </c>
      <c r="S11" s="109" t="str">
        <f t="shared" si="4"/>
        <v/>
      </c>
      <c r="T11" s="109" t="str">
        <f t="shared" si="5"/>
        <v/>
      </c>
      <c r="U11" s="109" t="str">
        <f t="shared" si="6"/>
        <v/>
      </c>
      <c r="V11" s="110" t="str">
        <f t="shared" si="7"/>
        <v/>
      </c>
      <c r="W11" s="103"/>
    </row>
    <row r="12" spans="1:24" x14ac:dyDescent="0.2">
      <c r="A12" s="18">
        <f>dotazník!A14</f>
        <v>10</v>
      </c>
      <c r="B12" s="127" t="str">
        <f>dotazník!B14</f>
        <v>p10</v>
      </c>
      <c r="C12" s="127" t="str">
        <f>dotazník!C14</f>
        <v>m10</v>
      </c>
      <c r="D12" s="104">
        <f>dotazník!CG14</f>
        <v>0</v>
      </c>
      <c r="E12" s="105">
        <f>dotazník!CH14</f>
        <v>0</v>
      </c>
      <c r="F12" s="105">
        <f>dotazník!CI14</f>
        <v>0</v>
      </c>
      <c r="G12" s="105">
        <f>dotazník!CJ14</f>
        <v>0</v>
      </c>
      <c r="H12" s="105">
        <f>dotazník!CK14</f>
        <v>0</v>
      </c>
      <c r="I12" s="105">
        <f>dotazník!CL14</f>
        <v>0</v>
      </c>
      <c r="J12" s="105">
        <f>dotazník!CM14</f>
        <v>0</v>
      </c>
      <c r="K12" s="105">
        <f>dotazník!CN14</f>
        <v>0</v>
      </c>
      <c r="L12" s="106">
        <f t="shared" si="8"/>
        <v>0</v>
      </c>
      <c r="M12" s="96" t="str">
        <f t="shared" si="9"/>
        <v>vyplň údaje v dotazníku</v>
      </c>
      <c r="N12" s="107">
        <f t="shared" si="0"/>
        <v>0</v>
      </c>
      <c r="O12" s="108" t="str">
        <f t="shared" si="10"/>
        <v/>
      </c>
      <c r="P12" s="109" t="str">
        <f t="shared" si="1"/>
        <v/>
      </c>
      <c r="Q12" s="109" t="str">
        <f t="shared" si="2"/>
        <v/>
      </c>
      <c r="R12" s="109" t="str">
        <f t="shared" si="3"/>
        <v/>
      </c>
      <c r="S12" s="109" t="str">
        <f t="shared" si="4"/>
        <v/>
      </c>
      <c r="T12" s="109" t="str">
        <f t="shared" si="5"/>
        <v/>
      </c>
      <c r="U12" s="109" t="str">
        <f t="shared" si="6"/>
        <v/>
      </c>
      <c r="V12" s="110" t="str">
        <f t="shared" si="7"/>
        <v/>
      </c>
      <c r="W12" s="103"/>
    </row>
    <row r="13" spans="1:24" x14ac:dyDescent="0.2">
      <c r="A13" s="18">
        <f>dotazník!A15</f>
        <v>11</v>
      </c>
      <c r="B13" s="127" t="str">
        <f>dotazník!B15</f>
        <v>p11</v>
      </c>
      <c r="C13" s="127" t="str">
        <f>dotazník!C15</f>
        <v>m11</v>
      </c>
      <c r="D13" s="104">
        <f>dotazník!CG15</f>
        <v>0</v>
      </c>
      <c r="E13" s="105">
        <f>dotazník!CH15</f>
        <v>0</v>
      </c>
      <c r="F13" s="105">
        <f>dotazník!CI15</f>
        <v>0</v>
      </c>
      <c r="G13" s="105">
        <f>dotazník!CJ15</f>
        <v>0</v>
      </c>
      <c r="H13" s="105">
        <f>dotazník!CK15</f>
        <v>0</v>
      </c>
      <c r="I13" s="105">
        <f>dotazník!CL15</f>
        <v>0</v>
      </c>
      <c r="J13" s="105">
        <f>dotazník!CM15</f>
        <v>0</v>
      </c>
      <c r="K13" s="105">
        <f>dotazník!CN15</f>
        <v>0</v>
      </c>
      <c r="L13" s="106">
        <f t="shared" si="8"/>
        <v>0</v>
      </c>
      <c r="M13" s="96" t="str">
        <f t="shared" si="9"/>
        <v>vyplň údaje v dotazníku</v>
      </c>
      <c r="N13" s="107">
        <f t="shared" si="0"/>
        <v>0</v>
      </c>
      <c r="O13" s="108" t="str">
        <f t="shared" si="10"/>
        <v/>
      </c>
      <c r="P13" s="109" t="str">
        <f t="shared" si="1"/>
        <v/>
      </c>
      <c r="Q13" s="109" t="str">
        <f t="shared" si="2"/>
        <v/>
      </c>
      <c r="R13" s="109" t="str">
        <f t="shared" si="3"/>
        <v/>
      </c>
      <c r="S13" s="109" t="str">
        <f t="shared" si="4"/>
        <v/>
      </c>
      <c r="T13" s="109" t="str">
        <f t="shared" si="5"/>
        <v/>
      </c>
      <c r="U13" s="109" t="str">
        <f t="shared" si="6"/>
        <v/>
      </c>
      <c r="V13" s="110" t="str">
        <f t="shared" si="7"/>
        <v/>
      </c>
      <c r="W13" s="103"/>
    </row>
    <row r="14" spans="1:24" x14ac:dyDescent="0.2">
      <c r="A14" s="18">
        <f>dotazník!A16</f>
        <v>12</v>
      </c>
      <c r="B14" s="127" t="str">
        <f>dotazník!B16</f>
        <v>p12</v>
      </c>
      <c r="C14" s="127" t="str">
        <f>dotazník!C16</f>
        <v>m12</v>
      </c>
      <c r="D14" s="104">
        <f>dotazník!CG16</f>
        <v>0</v>
      </c>
      <c r="E14" s="105">
        <f>dotazník!CH16</f>
        <v>0</v>
      </c>
      <c r="F14" s="105">
        <f>dotazník!CI16</f>
        <v>0</v>
      </c>
      <c r="G14" s="105">
        <f>dotazník!CJ16</f>
        <v>0</v>
      </c>
      <c r="H14" s="105">
        <f>dotazník!CK16</f>
        <v>0</v>
      </c>
      <c r="I14" s="105">
        <f>dotazník!CL16</f>
        <v>0</v>
      </c>
      <c r="J14" s="105">
        <f>dotazník!CM16</f>
        <v>0</v>
      </c>
      <c r="K14" s="105">
        <f>dotazník!CN16</f>
        <v>0</v>
      </c>
      <c r="L14" s="106">
        <f t="shared" si="8"/>
        <v>0</v>
      </c>
      <c r="M14" s="96" t="str">
        <f t="shared" si="9"/>
        <v>vyplň údaje v dotazníku</v>
      </c>
      <c r="N14" s="107">
        <f t="shared" si="0"/>
        <v>0</v>
      </c>
      <c r="O14" s="108" t="str">
        <f t="shared" si="10"/>
        <v/>
      </c>
      <c r="P14" s="109" t="str">
        <f t="shared" si="1"/>
        <v/>
      </c>
      <c r="Q14" s="109" t="str">
        <f t="shared" si="2"/>
        <v/>
      </c>
      <c r="R14" s="109" t="str">
        <f t="shared" si="3"/>
        <v/>
      </c>
      <c r="S14" s="109" t="str">
        <f t="shared" si="4"/>
        <v/>
      </c>
      <c r="T14" s="109" t="str">
        <f t="shared" si="5"/>
        <v/>
      </c>
      <c r="U14" s="109" t="str">
        <f t="shared" si="6"/>
        <v/>
      </c>
      <c r="V14" s="110" t="str">
        <f t="shared" si="7"/>
        <v/>
      </c>
      <c r="W14" s="103"/>
    </row>
    <row r="15" spans="1:24" x14ac:dyDescent="0.2">
      <c r="A15" s="18">
        <f>dotazník!A17</f>
        <v>13</v>
      </c>
      <c r="B15" s="127" t="str">
        <f>dotazník!B17</f>
        <v>p13</v>
      </c>
      <c r="C15" s="127" t="str">
        <f>dotazník!C17</f>
        <v>m13</v>
      </c>
      <c r="D15" s="104">
        <f>dotazník!CG17</f>
        <v>0</v>
      </c>
      <c r="E15" s="105">
        <f>dotazník!CH17</f>
        <v>0</v>
      </c>
      <c r="F15" s="105">
        <f>dotazník!CI17</f>
        <v>0</v>
      </c>
      <c r="G15" s="105">
        <f>dotazník!CJ17</f>
        <v>0</v>
      </c>
      <c r="H15" s="105">
        <f>dotazník!CK17</f>
        <v>0</v>
      </c>
      <c r="I15" s="105">
        <f>dotazník!CL17</f>
        <v>0</v>
      </c>
      <c r="J15" s="105">
        <f>dotazník!CM17</f>
        <v>0</v>
      </c>
      <c r="K15" s="105">
        <f>dotazník!CN17</f>
        <v>0</v>
      </c>
      <c r="L15" s="106">
        <f t="shared" si="8"/>
        <v>0</v>
      </c>
      <c r="M15" s="96" t="str">
        <f t="shared" si="9"/>
        <v>vyplň údaje v dotazníku</v>
      </c>
      <c r="N15" s="107">
        <f t="shared" si="0"/>
        <v>0</v>
      </c>
      <c r="O15" s="108" t="str">
        <f t="shared" si="10"/>
        <v/>
      </c>
      <c r="P15" s="109" t="str">
        <f t="shared" si="1"/>
        <v/>
      </c>
      <c r="Q15" s="109" t="str">
        <f t="shared" si="2"/>
        <v/>
      </c>
      <c r="R15" s="109" t="str">
        <f t="shared" si="3"/>
        <v/>
      </c>
      <c r="S15" s="109" t="str">
        <f t="shared" si="4"/>
        <v/>
      </c>
      <c r="T15" s="109" t="str">
        <f t="shared" si="5"/>
        <v/>
      </c>
      <c r="U15" s="109" t="str">
        <f t="shared" si="6"/>
        <v/>
      </c>
      <c r="V15" s="110" t="str">
        <f t="shared" si="7"/>
        <v/>
      </c>
      <c r="W15" s="103"/>
    </row>
    <row r="16" spans="1:24" x14ac:dyDescent="0.2">
      <c r="A16" s="18">
        <f>dotazník!A18</f>
        <v>14</v>
      </c>
      <c r="B16" s="127" t="str">
        <f>dotazník!B18</f>
        <v>p14</v>
      </c>
      <c r="C16" s="127" t="str">
        <f>dotazník!C18</f>
        <v>m14</v>
      </c>
      <c r="D16" s="104">
        <f>dotazník!CG18</f>
        <v>0</v>
      </c>
      <c r="E16" s="105">
        <f>dotazník!CH18</f>
        <v>0</v>
      </c>
      <c r="F16" s="105">
        <f>dotazník!CI18</f>
        <v>0</v>
      </c>
      <c r="G16" s="105">
        <f>dotazník!CJ18</f>
        <v>0</v>
      </c>
      <c r="H16" s="105">
        <f>dotazník!CK18</f>
        <v>0</v>
      </c>
      <c r="I16" s="105">
        <f>dotazník!CL18</f>
        <v>0</v>
      </c>
      <c r="J16" s="105">
        <f>dotazník!CM18</f>
        <v>0</v>
      </c>
      <c r="K16" s="105">
        <f>dotazník!CN18</f>
        <v>0</v>
      </c>
      <c r="L16" s="106">
        <f t="shared" si="8"/>
        <v>0</v>
      </c>
      <c r="M16" s="96" t="str">
        <f t="shared" si="9"/>
        <v>vyplň údaje v dotazníku</v>
      </c>
      <c r="N16" s="107">
        <f t="shared" si="0"/>
        <v>0</v>
      </c>
      <c r="O16" s="108" t="str">
        <f t="shared" si="10"/>
        <v/>
      </c>
      <c r="P16" s="109" t="str">
        <f t="shared" si="1"/>
        <v/>
      </c>
      <c r="Q16" s="109" t="str">
        <f t="shared" si="2"/>
        <v/>
      </c>
      <c r="R16" s="109" t="str">
        <f t="shared" si="3"/>
        <v/>
      </c>
      <c r="S16" s="109" t="str">
        <f t="shared" si="4"/>
        <v/>
      </c>
      <c r="T16" s="109" t="str">
        <f t="shared" si="5"/>
        <v/>
      </c>
      <c r="U16" s="109" t="str">
        <f t="shared" si="6"/>
        <v/>
      </c>
      <c r="V16" s="110" t="str">
        <f t="shared" si="7"/>
        <v/>
      </c>
      <c r="W16" s="103"/>
    </row>
    <row r="17" spans="1:23" x14ac:dyDescent="0.2">
      <c r="A17" s="18">
        <f>dotazník!A19</f>
        <v>15</v>
      </c>
      <c r="B17" s="127" t="str">
        <f>dotazník!B19</f>
        <v>p15</v>
      </c>
      <c r="C17" s="127" t="str">
        <f>dotazník!C19</f>
        <v>m15</v>
      </c>
      <c r="D17" s="104">
        <f>dotazník!CG19</f>
        <v>0</v>
      </c>
      <c r="E17" s="105">
        <f>dotazník!CH19</f>
        <v>0</v>
      </c>
      <c r="F17" s="105">
        <f>dotazník!CI19</f>
        <v>0</v>
      </c>
      <c r="G17" s="105">
        <f>dotazník!CJ19</f>
        <v>0</v>
      </c>
      <c r="H17" s="105">
        <f>dotazník!CK19</f>
        <v>0</v>
      </c>
      <c r="I17" s="105">
        <f>dotazník!CL19</f>
        <v>0</v>
      </c>
      <c r="J17" s="105">
        <f>dotazník!CM19</f>
        <v>0</v>
      </c>
      <c r="K17" s="105">
        <f>dotazník!CN19</f>
        <v>0</v>
      </c>
      <c r="L17" s="106">
        <f t="shared" si="8"/>
        <v>0</v>
      </c>
      <c r="M17" s="96" t="str">
        <f t="shared" si="9"/>
        <v>vyplň údaje v dotazníku</v>
      </c>
      <c r="N17" s="107">
        <f t="shared" si="0"/>
        <v>0</v>
      </c>
      <c r="O17" s="108" t="str">
        <f t="shared" si="10"/>
        <v/>
      </c>
      <c r="P17" s="109" t="str">
        <f t="shared" si="1"/>
        <v/>
      </c>
      <c r="Q17" s="109" t="str">
        <f t="shared" si="2"/>
        <v/>
      </c>
      <c r="R17" s="109" t="str">
        <f t="shared" si="3"/>
        <v/>
      </c>
      <c r="S17" s="109" t="str">
        <f t="shared" si="4"/>
        <v/>
      </c>
      <c r="T17" s="109" t="str">
        <f t="shared" si="5"/>
        <v/>
      </c>
      <c r="U17" s="109" t="str">
        <f t="shared" si="6"/>
        <v/>
      </c>
      <c r="V17" s="110" t="str">
        <f t="shared" si="7"/>
        <v/>
      </c>
      <c r="W17" s="103"/>
    </row>
    <row r="18" spans="1:23" x14ac:dyDescent="0.2">
      <c r="A18" s="18">
        <f>dotazník!A20</f>
        <v>16</v>
      </c>
      <c r="B18" s="127" t="str">
        <f>dotazník!B20</f>
        <v>p16</v>
      </c>
      <c r="C18" s="127" t="str">
        <f>dotazník!C20</f>
        <v>m16</v>
      </c>
      <c r="D18" s="104">
        <f>dotazník!CG20</f>
        <v>0</v>
      </c>
      <c r="E18" s="105">
        <f>dotazník!CH20</f>
        <v>0</v>
      </c>
      <c r="F18" s="105">
        <f>dotazník!CI20</f>
        <v>0</v>
      </c>
      <c r="G18" s="105">
        <f>dotazník!CJ20</f>
        <v>0</v>
      </c>
      <c r="H18" s="105">
        <f>dotazník!CK20</f>
        <v>0</v>
      </c>
      <c r="I18" s="105">
        <f>dotazník!CL20</f>
        <v>0</v>
      </c>
      <c r="J18" s="105">
        <f>dotazník!CM20</f>
        <v>0</v>
      </c>
      <c r="K18" s="105">
        <f>dotazník!CN20</f>
        <v>0</v>
      </c>
      <c r="L18" s="106">
        <f t="shared" si="8"/>
        <v>0</v>
      </c>
      <c r="M18" s="96" t="str">
        <f t="shared" si="9"/>
        <v>vyplň údaje v dotazníku</v>
      </c>
      <c r="N18" s="107">
        <f t="shared" si="0"/>
        <v>0</v>
      </c>
      <c r="O18" s="108" t="str">
        <f t="shared" si="10"/>
        <v/>
      </c>
      <c r="P18" s="109" t="str">
        <f t="shared" si="1"/>
        <v/>
      </c>
      <c r="Q18" s="109" t="str">
        <f t="shared" si="2"/>
        <v/>
      </c>
      <c r="R18" s="109" t="str">
        <f t="shared" si="3"/>
        <v/>
      </c>
      <c r="S18" s="109" t="str">
        <f t="shared" si="4"/>
        <v/>
      </c>
      <c r="T18" s="109" t="str">
        <f t="shared" si="5"/>
        <v/>
      </c>
      <c r="U18" s="109" t="str">
        <f t="shared" si="6"/>
        <v/>
      </c>
      <c r="V18" s="110" t="str">
        <f t="shared" si="7"/>
        <v/>
      </c>
      <c r="W18" s="103"/>
    </row>
    <row r="19" spans="1:23" x14ac:dyDescent="0.2">
      <c r="A19" s="18">
        <f>dotazník!A21</f>
        <v>17</v>
      </c>
      <c r="B19" s="127" t="str">
        <f>dotazník!B21</f>
        <v>p17</v>
      </c>
      <c r="C19" s="127" t="str">
        <f>dotazník!C21</f>
        <v>m17</v>
      </c>
      <c r="D19" s="104">
        <f>dotazník!CG21</f>
        <v>0</v>
      </c>
      <c r="E19" s="105">
        <f>dotazník!CH21</f>
        <v>0</v>
      </c>
      <c r="F19" s="105">
        <f>dotazník!CI21</f>
        <v>0</v>
      </c>
      <c r="G19" s="105">
        <f>dotazník!CJ21</f>
        <v>0</v>
      </c>
      <c r="H19" s="105">
        <f>dotazník!CK21</f>
        <v>0</v>
      </c>
      <c r="I19" s="105">
        <f>dotazník!CL21</f>
        <v>0</v>
      </c>
      <c r="J19" s="105">
        <f>dotazník!CM21</f>
        <v>0</v>
      </c>
      <c r="K19" s="105">
        <f>dotazník!CN21</f>
        <v>0</v>
      </c>
      <c r="L19" s="106">
        <f t="shared" si="8"/>
        <v>0</v>
      </c>
      <c r="M19" s="96" t="str">
        <f t="shared" si="9"/>
        <v>vyplň údaje v dotazníku</v>
      </c>
      <c r="N19" s="107">
        <f t="shared" si="0"/>
        <v>0</v>
      </c>
      <c r="O19" s="108" t="str">
        <f t="shared" si="10"/>
        <v/>
      </c>
      <c r="P19" s="109" t="str">
        <f t="shared" si="1"/>
        <v/>
      </c>
      <c r="Q19" s="109" t="str">
        <f t="shared" si="2"/>
        <v/>
      </c>
      <c r="R19" s="109" t="str">
        <f t="shared" si="3"/>
        <v/>
      </c>
      <c r="S19" s="109" t="str">
        <f t="shared" si="4"/>
        <v/>
      </c>
      <c r="T19" s="109" t="str">
        <f t="shared" si="5"/>
        <v/>
      </c>
      <c r="U19" s="109" t="str">
        <f t="shared" si="6"/>
        <v/>
      </c>
      <c r="V19" s="110" t="str">
        <f t="shared" si="7"/>
        <v/>
      </c>
      <c r="W19" s="103"/>
    </row>
    <row r="20" spans="1:23" x14ac:dyDescent="0.2">
      <c r="A20" s="18">
        <f>dotazník!A22</f>
        <v>18</v>
      </c>
      <c r="B20" s="127" t="str">
        <f>dotazník!B22</f>
        <v>p18</v>
      </c>
      <c r="C20" s="127" t="str">
        <f>dotazník!C22</f>
        <v>m18</v>
      </c>
      <c r="D20" s="104">
        <f>dotazník!CG22</f>
        <v>0</v>
      </c>
      <c r="E20" s="105">
        <f>dotazník!CH22</f>
        <v>0</v>
      </c>
      <c r="F20" s="105">
        <f>dotazník!CI22</f>
        <v>0</v>
      </c>
      <c r="G20" s="105">
        <f>dotazník!CJ22</f>
        <v>0</v>
      </c>
      <c r="H20" s="105">
        <f>dotazník!CK22</f>
        <v>0</v>
      </c>
      <c r="I20" s="105">
        <f>dotazník!CL22</f>
        <v>0</v>
      </c>
      <c r="J20" s="105">
        <f>dotazník!CM22</f>
        <v>0</v>
      </c>
      <c r="K20" s="105">
        <f>dotazník!CN22</f>
        <v>0</v>
      </c>
      <c r="L20" s="106">
        <f t="shared" si="8"/>
        <v>0</v>
      </c>
      <c r="M20" s="96" t="str">
        <f t="shared" si="9"/>
        <v>vyplň údaje v dotazníku</v>
      </c>
      <c r="N20" s="107">
        <f t="shared" si="0"/>
        <v>0</v>
      </c>
      <c r="O20" s="108" t="str">
        <f t="shared" si="10"/>
        <v/>
      </c>
      <c r="P20" s="109" t="str">
        <f t="shared" si="1"/>
        <v/>
      </c>
      <c r="Q20" s="109" t="str">
        <f t="shared" si="2"/>
        <v/>
      </c>
      <c r="R20" s="109" t="str">
        <f t="shared" si="3"/>
        <v/>
      </c>
      <c r="S20" s="109" t="str">
        <f t="shared" si="4"/>
        <v/>
      </c>
      <c r="T20" s="109" t="str">
        <f t="shared" si="5"/>
        <v/>
      </c>
      <c r="U20" s="109" t="str">
        <f t="shared" si="6"/>
        <v/>
      </c>
      <c r="V20" s="110" t="str">
        <f t="shared" si="7"/>
        <v/>
      </c>
      <c r="W20" s="103"/>
    </row>
    <row r="21" spans="1:23" x14ac:dyDescent="0.2">
      <c r="A21" s="18">
        <f>dotazník!A23</f>
        <v>19</v>
      </c>
      <c r="B21" s="127" t="str">
        <f>dotazník!B23</f>
        <v>p19</v>
      </c>
      <c r="C21" s="127" t="str">
        <f>dotazník!C23</f>
        <v>m19</v>
      </c>
      <c r="D21" s="104">
        <f>dotazník!CG23</f>
        <v>0</v>
      </c>
      <c r="E21" s="105">
        <f>dotazník!CH23</f>
        <v>0</v>
      </c>
      <c r="F21" s="105">
        <f>dotazník!CI23</f>
        <v>0</v>
      </c>
      <c r="G21" s="105">
        <f>dotazník!CJ23</f>
        <v>0</v>
      </c>
      <c r="H21" s="105">
        <f>dotazník!CK23</f>
        <v>0</v>
      </c>
      <c r="I21" s="105">
        <f>dotazník!CL23</f>
        <v>0</v>
      </c>
      <c r="J21" s="105">
        <f>dotazník!CM23</f>
        <v>0</v>
      </c>
      <c r="K21" s="105">
        <f>dotazník!CN23</f>
        <v>0</v>
      </c>
      <c r="L21" s="106">
        <f t="shared" si="8"/>
        <v>0</v>
      </c>
      <c r="M21" s="96" t="str">
        <f t="shared" si="9"/>
        <v>vyplň údaje v dotazníku</v>
      </c>
      <c r="N21" s="107">
        <f t="shared" si="0"/>
        <v>0</v>
      </c>
      <c r="O21" s="108" t="str">
        <f t="shared" si="10"/>
        <v/>
      </c>
      <c r="P21" s="109" t="str">
        <f t="shared" si="1"/>
        <v/>
      </c>
      <c r="Q21" s="109" t="str">
        <f t="shared" si="2"/>
        <v/>
      </c>
      <c r="R21" s="109" t="str">
        <f t="shared" si="3"/>
        <v/>
      </c>
      <c r="S21" s="109" t="str">
        <f t="shared" si="4"/>
        <v/>
      </c>
      <c r="T21" s="109" t="str">
        <f t="shared" si="5"/>
        <v/>
      </c>
      <c r="U21" s="109" t="str">
        <f t="shared" si="6"/>
        <v/>
      </c>
      <c r="V21" s="110" t="str">
        <f t="shared" si="7"/>
        <v/>
      </c>
      <c r="W21" s="103"/>
    </row>
    <row r="22" spans="1:23" x14ac:dyDescent="0.2">
      <c r="A22" s="18">
        <f>dotazník!A24</f>
        <v>20</v>
      </c>
      <c r="B22" s="127" t="str">
        <f>dotazník!B24</f>
        <v>p20</v>
      </c>
      <c r="C22" s="127" t="str">
        <f>dotazník!C24</f>
        <v>m20</v>
      </c>
      <c r="D22" s="104">
        <f>dotazník!CG24</f>
        <v>0</v>
      </c>
      <c r="E22" s="105">
        <f>dotazník!CH24</f>
        <v>0</v>
      </c>
      <c r="F22" s="105">
        <f>dotazník!CI24</f>
        <v>0</v>
      </c>
      <c r="G22" s="105">
        <f>dotazník!CJ24</f>
        <v>0</v>
      </c>
      <c r="H22" s="105">
        <f>dotazník!CK24</f>
        <v>0</v>
      </c>
      <c r="I22" s="105">
        <f>dotazník!CL24</f>
        <v>0</v>
      </c>
      <c r="J22" s="105">
        <f>dotazník!CM24</f>
        <v>0</v>
      </c>
      <c r="K22" s="105">
        <f>dotazník!CN24</f>
        <v>0</v>
      </c>
      <c r="L22" s="106">
        <f t="shared" si="8"/>
        <v>0</v>
      </c>
      <c r="M22" s="96" t="str">
        <f t="shared" si="9"/>
        <v>vyplň údaje v dotazníku</v>
      </c>
      <c r="N22" s="107">
        <f t="shared" si="0"/>
        <v>0</v>
      </c>
      <c r="O22" s="108" t="str">
        <f t="shared" si="10"/>
        <v/>
      </c>
      <c r="P22" s="109" t="str">
        <f t="shared" si="1"/>
        <v/>
      </c>
      <c r="Q22" s="109" t="str">
        <f t="shared" si="2"/>
        <v/>
      </c>
      <c r="R22" s="109" t="str">
        <f t="shared" si="3"/>
        <v/>
      </c>
      <c r="S22" s="109" t="str">
        <f t="shared" si="4"/>
        <v/>
      </c>
      <c r="T22" s="109" t="str">
        <f t="shared" si="5"/>
        <v/>
      </c>
      <c r="U22" s="109" t="str">
        <f t="shared" si="6"/>
        <v/>
      </c>
      <c r="V22" s="110" t="str">
        <f t="shared" si="7"/>
        <v/>
      </c>
      <c r="W22" s="103"/>
    </row>
    <row r="23" spans="1:23" x14ac:dyDescent="0.2">
      <c r="A23" s="18">
        <f>dotazník!A25</f>
        <v>21</v>
      </c>
      <c r="B23" s="127" t="str">
        <f>dotazník!B25</f>
        <v>p21</v>
      </c>
      <c r="C23" s="127" t="str">
        <f>dotazník!C25</f>
        <v>m21</v>
      </c>
      <c r="D23" s="104">
        <f>dotazník!CG25</f>
        <v>0</v>
      </c>
      <c r="E23" s="105">
        <f>dotazník!CH25</f>
        <v>0</v>
      </c>
      <c r="F23" s="105">
        <f>dotazník!CI25</f>
        <v>0</v>
      </c>
      <c r="G23" s="105">
        <f>dotazník!CJ25</f>
        <v>0</v>
      </c>
      <c r="H23" s="105">
        <f>dotazník!CK25</f>
        <v>0</v>
      </c>
      <c r="I23" s="105">
        <f>dotazník!CL25</f>
        <v>0</v>
      </c>
      <c r="J23" s="105">
        <f>dotazník!CM25</f>
        <v>0</v>
      </c>
      <c r="K23" s="105">
        <f>dotazník!CN25</f>
        <v>0</v>
      </c>
      <c r="L23" s="106">
        <f t="shared" si="8"/>
        <v>0</v>
      </c>
      <c r="M23" s="96" t="str">
        <f t="shared" si="9"/>
        <v>vyplň údaje v dotazníku</v>
      </c>
      <c r="N23" s="107">
        <f t="shared" si="0"/>
        <v>0</v>
      </c>
      <c r="O23" s="108" t="str">
        <f t="shared" si="10"/>
        <v/>
      </c>
      <c r="P23" s="109" t="str">
        <f t="shared" si="1"/>
        <v/>
      </c>
      <c r="Q23" s="109" t="str">
        <f t="shared" si="2"/>
        <v/>
      </c>
      <c r="R23" s="109" t="str">
        <f t="shared" si="3"/>
        <v/>
      </c>
      <c r="S23" s="109" t="str">
        <f t="shared" si="4"/>
        <v/>
      </c>
      <c r="T23" s="109" t="str">
        <f t="shared" si="5"/>
        <v/>
      </c>
      <c r="U23" s="109" t="str">
        <f t="shared" si="6"/>
        <v/>
      </c>
      <c r="V23" s="110" t="str">
        <f t="shared" si="7"/>
        <v/>
      </c>
      <c r="W23" s="103"/>
    </row>
    <row r="24" spans="1:23" x14ac:dyDescent="0.2">
      <c r="A24" s="18">
        <f>dotazník!A26</f>
        <v>22</v>
      </c>
      <c r="B24" s="127" t="str">
        <f>dotazník!B26</f>
        <v>p22</v>
      </c>
      <c r="C24" s="127" t="str">
        <f>dotazník!C26</f>
        <v>m22</v>
      </c>
      <c r="D24" s="104">
        <f>dotazník!CG26</f>
        <v>0</v>
      </c>
      <c r="E24" s="105">
        <f>dotazník!CH26</f>
        <v>0</v>
      </c>
      <c r="F24" s="105">
        <f>dotazník!CI26</f>
        <v>0</v>
      </c>
      <c r="G24" s="105">
        <f>dotazník!CJ26</f>
        <v>0</v>
      </c>
      <c r="H24" s="105">
        <f>dotazník!CK26</f>
        <v>0</v>
      </c>
      <c r="I24" s="105">
        <f>dotazník!CL26</f>
        <v>0</v>
      </c>
      <c r="J24" s="105">
        <f>dotazník!CM26</f>
        <v>0</v>
      </c>
      <c r="K24" s="105">
        <f>dotazník!CN26</f>
        <v>0</v>
      </c>
      <c r="L24" s="106">
        <f t="shared" si="8"/>
        <v>0</v>
      </c>
      <c r="M24" s="96" t="str">
        <f t="shared" si="9"/>
        <v>vyplň údaje v dotazníku</v>
      </c>
      <c r="N24" s="107">
        <f t="shared" si="0"/>
        <v>0</v>
      </c>
      <c r="O24" s="108" t="str">
        <f t="shared" si="10"/>
        <v/>
      </c>
      <c r="P24" s="109" t="str">
        <f t="shared" si="1"/>
        <v/>
      </c>
      <c r="Q24" s="109" t="str">
        <f t="shared" si="2"/>
        <v/>
      </c>
      <c r="R24" s="109" t="str">
        <f t="shared" si="3"/>
        <v/>
      </c>
      <c r="S24" s="109" t="str">
        <f t="shared" si="4"/>
        <v/>
      </c>
      <c r="T24" s="109" t="str">
        <f t="shared" si="5"/>
        <v/>
      </c>
      <c r="U24" s="109" t="str">
        <f t="shared" si="6"/>
        <v/>
      </c>
      <c r="V24" s="110" t="str">
        <f t="shared" si="7"/>
        <v/>
      </c>
      <c r="W24" s="103"/>
    </row>
    <row r="25" spans="1:23" x14ac:dyDescent="0.2">
      <c r="A25" s="18">
        <f>dotazník!A27</f>
        <v>23</v>
      </c>
      <c r="B25" s="127" t="str">
        <f>dotazník!B27</f>
        <v>p23</v>
      </c>
      <c r="C25" s="127" t="str">
        <f>dotazník!C27</f>
        <v>m23</v>
      </c>
      <c r="D25" s="104">
        <f>dotazník!CG27</f>
        <v>0</v>
      </c>
      <c r="E25" s="105">
        <f>dotazník!CH27</f>
        <v>0</v>
      </c>
      <c r="F25" s="105">
        <f>dotazník!CI27</f>
        <v>0</v>
      </c>
      <c r="G25" s="105">
        <f>dotazník!CJ27</f>
        <v>0</v>
      </c>
      <c r="H25" s="105">
        <f>dotazník!CK27</f>
        <v>0</v>
      </c>
      <c r="I25" s="105">
        <v>0</v>
      </c>
      <c r="J25" s="105">
        <f>dotazník!CM27</f>
        <v>0</v>
      </c>
      <c r="K25" s="105">
        <f>dotazník!CN27</f>
        <v>0</v>
      </c>
      <c r="L25" s="106">
        <f t="shared" si="8"/>
        <v>0</v>
      </c>
      <c r="M25" s="96" t="str">
        <f t="shared" si="9"/>
        <v>vyplň údaje v dotazníku</v>
      </c>
      <c r="N25" s="107">
        <f t="shared" si="0"/>
        <v>0</v>
      </c>
      <c r="O25" s="108" t="str">
        <f t="shared" si="10"/>
        <v/>
      </c>
      <c r="P25" s="109" t="str">
        <f t="shared" si="1"/>
        <v/>
      </c>
      <c r="Q25" s="109" t="str">
        <f t="shared" si="2"/>
        <v/>
      </c>
      <c r="R25" s="109" t="str">
        <f t="shared" si="3"/>
        <v/>
      </c>
      <c r="S25" s="109" t="str">
        <f t="shared" si="4"/>
        <v/>
      </c>
      <c r="T25" s="109" t="str">
        <f t="shared" si="5"/>
        <v/>
      </c>
      <c r="U25" s="109" t="str">
        <f t="shared" si="6"/>
        <v/>
      </c>
      <c r="V25" s="110" t="str">
        <f t="shared" si="7"/>
        <v/>
      </c>
      <c r="W25" s="103"/>
    </row>
    <row r="26" spans="1:23" x14ac:dyDescent="0.2">
      <c r="A26" s="18">
        <f>dotazník!A28</f>
        <v>24</v>
      </c>
      <c r="B26" s="127" t="str">
        <f>dotazník!B28</f>
        <v>p24</v>
      </c>
      <c r="C26" s="127" t="str">
        <f>dotazník!C28</f>
        <v>m24</v>
      </c>
      <c r="D26" s="104">
        <f>dotazník!CG28</f>
        <v>0</v>
      </c>
      <c r="E26" s="105">
        <f>dotazník!CH28</f>
        <v>0</v>
      </c>
      <c r="F26" s="105">
        <f>dotazník!CI28</f>
        <v>0</v>
      </c>
      <c r="G26" s="105">
        <f>dotazník!CJ28</f>
        <v>0</v>
      </c>
      <c r="H26" s="105">
        <f>dotazník!CK28</f>
        <v>0</v>
      </c>
      <c r="I26" s="105">
        <f>dotazník!CL28</f>
        <v>0</v>
      </c>
      <c r="J26" s="105">
        <f>dotazník!CM28</f>
        <v>0</v>
      </c>
      <c r="K26" s="105">
        <f>dotazník!CN28</f>
        <v>0</v>
      </c>
      <c r="L26" s="106">
        <f t="shared" si="8"/>
        <v>0</v>
      </c>
      <c r="M26" s="96" t="str">
        <f t="shared" si="9"/>
        <v>vyplň údaje v dotazníku</v>
      </c>
      <c r="N26" s="107">
        <f t="shared" si="0"/>
        <v>0</v>
      </c>
      <c r="O26" s="108" t="str">
        <f t="shared" si="10"/>
        <v/>
      </c>
      <c r="P26" s="109" t="str">
        <f t="shared" si="1"/>
        <v/>
      </c>
      <c r="Q26" s="109" t="str">
        <f t="shared" si="2"/>
        <v/>
      </c>
      <c r="R26" s="109" t="str">
        <f t="shared" si="3"/>
        <v/>
      </c>
      <c r="S26" s="109" t="str">
        <f t="shared" si="4"/>
        <v/>
      </c>
      <c r="T26" s="109" t="str">
        <f t="shared" si="5"/>
        <v/>
      </c>
      <c r="U26" s="109" t="str">
        <f t="shared" si="6"/>
        <v/>
      </c>
      <c r="V26" s="110" t="str">
        <f t="shared" si="7"/>
        <v/>
      </c>
      <c r="W26" s="103"/>
    </row>
    <row r="27" spans="1:23" x14ac:dyDescent="0.2">
      <c r="A27" s="18">
        <f>dotazník!A29</f>
        <v>25</v>
      </c>
      <c r="B27" s="127" t="str">
        <f>dotazník!B29</f>
        <v>p25</v>
      </c>
      <c r="C27" s="127" t="str">
        <f>dotazník!C29</f>
        <v>m25</v>
      </c>
      <c r="D27" s="104">
        <f>dotazník!CG29</f>
        <v>0</v>
      </c>
      <c r="E27" s="105">
        <f>dotazník!CH29</f>
        <v>0</v>
      </c>
      <c r="F27" s="105">
        <f>dotazník!CI29</f>
        <v>0</v>
      </c>
      <c r="G27" s="105">
        <f>dotazník!CJ29</f>
        <v>0</v>
      </c>
      <c r="H27" s="105">
        <f>dotazník!CK29</f>
        <v>0</v>
      </c>
      <c r="I27" s="105">
        <f>dotazník!CL29</f>
        <v>0</v>
      </c>
      <c r="J27" s="105">
        <f>dotazník!CM29</f>
        <v>0</v>
      </c>
      <c r="K27" s="105">
        <f>dotazník!CN29</f>
        <v>0</v>
      </c>
      <c r="L27" s="106">
        <f t="shared" si="8"/>
        <v>0</v>
      </c>
      <c r="M27" s="96" t="str">
        <f t="shared" si="9"/>
        <v>vyplň údaje v dotazníku</v>
      </c>
      <c r="N27" s="107">
        <f t="shared" si="0"/>
        <v>0</v>
      </c>
      <c r="O27" s="108" t="str">
        <f t="shared" si="10"/>
        <v/>
      </c>
      <c r="P27" s="109" t="str">
        <f t="shared" si="1"/>
        <v/>
      </c>
      <c r="Q27" s="109" t="str">
        <f t="shared" si="2"/>
        <v/>
      </c>
      <c r="R27" s="109" t="str">
        <f t="shared" si="3"/>
        <v/>
      </c>
      <c r="S27" s="109" t="str">
        <f t="shared" si="4"/>
        <v/>
      </c>
      <c r="T27" s="109" t="str">
        <f t="shared" si="5"/>
        <v/>
      </c>
      <c r="U27" s="109" t="str">
        <f t="shared" si="6"/>
        <v/>
      </c>
      <c r="V27" s="110" t="str">
        <f t="shared" si="7"/>
        <v/>
      </c>
      <c r="W27" s="103"/>
    </row>
    <row r="28" spans="1:23" x14ac:dyDescent="0.2">
      <c r="A28" s="18">
        <f>dotazník!A30</f>
        <v>26</v>
      </c>
      <c r="B28" s="127" t="str">
        <f>dotazník!B30</f>
        <v>p26</v>
      </c>
      <c r="C28" s="127" t="str">
        <f>dotazník!C30</f>
        <v>m26</v>
      </c>
      <c r="D28" s="104">
        <f>dotazník!CG30</f>
        <v>0</v>
      </c>
      <c r="E28" s="105">
        <f>dotazník!CH30</f>
        <v>0</v>
      </c>
      <c r="F28" s="105">
        <f>dotazník!CI30</f>
        <v>0</v>
      </c>
      <c r="G28" s="105">
        <f>dotazník!CJ30</f>
        <v>0</v>
      </c>
      <c r="H28" s="105">
        <f>dotazník!CK30</f>
        <v>0</v>
      </c>
      <c r="I28" s="105">
        <f>dotazník!CL30</f>
        <v>0</v>
      </c>
      <c r="J28" s="105">
        <f>dotazník!CM30</f>
        <v>0</v>
      </c>
      <c r="K28" s="105">
        <f>dotazník!CN30</f>
        <v>0</v>
      </c>
      <c r="L28" s="106">
        <f t="shared" si="8"/>
        <v>0</v>
      </c>
      <c r="M28" s="96" t="str">
        <f t="shared" si="9"/>
        <v>vyplň údaje v dotazníku</v>
      </c>
      <c r="N28" s="107">
        <f t="shared" si="0"/>
        <v>0</v>
      </c>
      <c r="O28" s="108" t="str">
        <f t="shared" si="10"/>
        <v/>
      </c>
      <c r="P28" s="109" t="str">
        <f t="shared" si="1"/>
        <v/>
      </c>
      <c r="Q28" s="109" t="str">
        <f t="shared" si="2"/>
        <v/>
      </c>
      <c r="R28" s="109" t="str">
        <f t="shared" si="3"/>
        <v/>
      </c>
      <c r="S28" s="109" t="str">
        <f t="shared" si="4"/>
        <v/>
      </c>
      <c r="T28" s="109" t="str">
        <f t="shared" si="5"/>
        <v/>
      </c>
      <c r="U28" s="109" t="str">
        <f t="shared" si="6"/>
        <v/>
      </c>
      <c r="V28" s="110" t="str">
        <f t="shared" si="7"/>
        <v/>
      </c>
      <c r="W28" s="103"/>
    </row>
    <row r="29" spans="1:23" x14ac:dyDescent="0.2">
      <c r="A29" s="18">
        <f>dotazník!A31</f>
        <v>27</v>
      </c>
      <c r="B29" s="127" t="str">
        <f>dotazník!B31</f>
        <v>p27</v>
      </c>
      <c r="C29" s="127" t="str">
        <f>dotazník!C31</f>
        <v>m27</v>
      </c>
      <c r="D29" s="104">
        <f>dotazník!CG31</f>
        <v>0</v>
      </c>
      <c r="E29" s="105">
        <f>dotazník!CH31</f>
        <v>0</v>
      </c>
      <c r="F29" s="105">
        <f>dotazník!CI31</f>
        <v>0</v>
      </c>
      <c r="G29" s="105">
        <f>dotazník!CJ31</f>
        <v>0</v>
      </c>
      <c r="H29" s="105">
        <f>dotazník!CK31</f>
        <v>0</v>
      </c>
      <c r="I29" s="105">
        <f>dotazník!CL31</f>
        <v>0</v>
      </c>
      <c r="J29" s="105">
        <f>dotazník!CM31</f>
        <v>0</v>
      </c>
      <c r="K29" s="105">
        <f>dotazník!CN31</f>
        <v>0</v>
      </c>
      <c r="L29" s="106">
        <f t="shared" si="8"/>
        <v>0</v>
      </c>
      <c r="M29" s="96" t="str">
        <f t="shared" si="9"/>
        <v>vyplň údaje v dotazníku</v>
      </c>
      <c r="N29" s="107">
        <f t="shared" si="0"/>
        <v>0</v>
      </c>
      <c r="O29" s="108" t="str">
        <f t="shared" si="10"/>
        <v/>
      </c>
      <c r="P29" s="109" t="str">
        <f t="shared" si="1"/>
        <v/>
      </c>
      <c r="Q29" s="109" t="str">
        <f t="shared" si="2"/>
        <v/>
      </c>
      <c r="R29" s="109" t="str">
        <f t="shared" si="3"/>
        <v/>
      </c>
      <c r="S29" s="109" t="str">
        <f t="shared" si="4"/>
        <v/>
      </c>
      <c r="T29" s="109" t="str">
        <f t="shared" si="5"/>
        <v/>
      </c>
      <c r="U29" s="109" t="str">
        <f t="shared" si="6"/>
        <v/>
      </c>
      <c r="V29" s="110" t="str">
        <f t="shared" si="7"/>
        <v/>
      </c>
      <c r="W29" s="103"/>
    </row>
    <row r="30" spans="1:23" x14ac:dyDescent="0.2">
      <c r="A30" s="18">
        <f>dotazník!A32</f>
        <v>28</v>
      </c>
      <c r="B30" s="127" t="str">
        <f>dotazník!B32</f>
        <v>p28</v>
      </c>
      <c r="C30" s="127" t="str">
        <f>dotazník!C32</f>
        <v>m28</v>
      </c>
      <c r="D30" s="104">
        <f>dotazník!CG32</f>
        <v>0</v>
      </c>
      <c r="E30" s="105">
        <f>dotazník!CH32</f>
        <v>0</v>
      </c>
      <c r="F30" s="105">
        <f>dotazník!CI32</f>
        <v>0</v>
      </c>
      <c r="G30" s="105">
        <f>dotazník!CJ32</f>
        <v>0</v>
      </c>
      <c r="H30" s="105">
        <f>dotazník!CK32</f>
        <v>0</v>
      </c>
      <c r="I30" s="105">
        <f>dotazník!CL32</f>
        <v>0</v>
      </c>
      <c r="J30" s="105">
        <f>dotazník!CM32</f>
        <v>0</v>
      </c>
      <c r="K30" s="105">
        <f>dotazník!CN32</f>
        <v>0</v>
      </c>
      <c r="L30" s="106">
        <f t="shared" si="8"/>
        <v>0</v>
      </c>
      <c r="M30" s="96" t="str">
        <f t="shared" si="9"/>
        <v>vyplň údaje v dotazníku</v>
      </c>
      <c r="N30" s="107">
        <f t="shared" si="0"/>
        <v>0</v>
      </c>
      <c r="O30" s="108" t="str">
        <f t="shared" si="10"/>
        <v/>
      </c>
      <c r="P30" s="109" t="str">
        <f t="shared" si="1"/>
        <v/>
      </c>
      <c r="Q30" s="109" t="str">
        <f t="shared" si="2"/>
        <v/>
      </c>
      <c r="R30" s="109" t="str">
        <f t="shared" si="3"/>
        <v/>
      </c>
      <c r="S30" s="109" t="str">
        <f t="shared" si="4"/>
        <v/>
      </c>
      <c r="T30" s="109" t="str">
        <f t="shared" si="5"/>
        <v/>
      </c>
      <c r="U30" s="109" t="str">
        <f t="shared" si="6"/>
        <v/>
      </c>
      <c r="V30" s="110" t="str">
        <f t="shared" si="7"/>
        <v/>
      </c>
      <c r="W30" s="103"/>
    </row>
    <row r="31" spans="1:23" x14ac:dyDescent="0.2">
      <c r="A31" s="18">
        <f>dotazník!A33</f>
        <v>29</v>
      </c>
      <c r="B31" s="127" t="str">
        <f>dotazník!B33</f>
        <v>p29</v>
      </c>
      <c r="C31" s="127" t="str">
        <f>dotazník!C33</f>
        <v>m29</v>
      </c>
      <c r="D31" s="104">
        <f>dotazník!CG33</f>
        <v>0</v>
      </c>
      <c r="E31" s="105">
        <f>dotazník!CH33</f>
        <v>0</v>
      </c>
      <c r="F31" s="105">
        <f>dotazník!CI33</f>
        <v>0</v>
      </c>
      <c r="G31" s="105">
        <f>dotazník!CJ33</f>
        <v>0</v>
      </c>
      <c r="H31" s="105">
        <f>dotazník!CK33</f>
        <v>0</v>
      </c>
      <c r="I31" s="105">
        <f>dotazník!CL33</f>
        <v>0</v>
      </c>
      <c r="J31" s="105">
        <f>dotazník!CM33</f>
        <v>0</v>
      </c>
      <c r="K31" s="105">
        <f>dotazník!CN33</f>
        <v>0</v>
      </c>
      <c r="L31" s="106">
        <f t="shared" si="8"/>
        <v>0</v>
      </c>
      <c r="M31" s="96" t="str">
        <f t="shared" si="9"/>
        <v>vyplň údaje v dotazníku</v>
      </c>
      <c r="N31" s="107">
        <f t="shared" si="0"/>
        <v>0</v>
      </c>
      <c r="O31" s="108" t="str">
        <f t="shared" si="10"/>
        <v/>
      </c>
      <c r="P31" s="109" t="str">
        <f t="shared" si="1"/>
        <v/>
      </c>
      <c r="Q31" s="109" t="str">
        <f t="shared" si="2"/>
        <v/>
      </c>
      <c r="R31" s="109" t="str">
        <f t="shared" si="3"/>
        <v/>
      </c>
      <c r="S31" s="109" t="str">
        <f t="shared" si="4"/>
        <v/>
      </c>
      <c r="T31" s="109" t="str">
        <f t="shared" si="5"/>
        <v/>
      </c>
      <c r="U31" s="109" t="str">
        <f t="shared" si="6"/>
        <v/>
      </c>
      <c r="V31" s="110" t="str">
        <f t="shared" si="7"/>
        <v/>
      </c>
      <c r="W31" s="103"/>
    </row>
    <row r="32" spans="1:23" x14ac:dyDescent="0.2">
      <c r="A32" s="18">
        <f>dotazník!A34</f>
        <v>30</v>
      </c>
      <c r="B32" s="127" t="str">
        <f>dotazník!B34</f>
        <v>p30</v>
      </c>
      <c r="C32" s="127" t="str">
        <f>dotazník!C34</f>
        <v>m30</v>
      </c>
      <c r="D32" s="111">
        <f>dotazník!CG34</f>
        <v>0</v>
      </c>
      <c r="E32" s="112">
        <f>dotazník!CH34</f>
        <v>0</v>
      </c>
      <c r="F32" s="112">
        <f>dotazník!CI34</f>
        <v>0</v>
      </c>
      <c r="G32" s="112">
        <f>dotazník!CJ34</f>
        <v>0</v>
      </c>
      <c r="H32" s="112">
        <f>dotazník!CK34</f>
        <v>0</v>
      </c>
      <c r="I32" s="112">
        <f>dotazník!CL34</f>
        <v>0</v>
      </c>
      <c r="J32" s="112">
        <f>dotazník!CM34</f>
        <v>0</v>
      </c>
      <c r="K32" s="112">
        <f>dotazník!CN34</f>
        <v>0</v>
      </c>
      <c r="L32" s="113">
        <f t="shared" si="8"/>
        <v>0</v>
      </c>
      <c r="M32" s="96" t="str">
        <f t="shared" si="9"/>
        <v>vyplň údaje v dotazníku</v>
      </c>
      <c r="N32" s="114">
        <f t="shared" si="0"/>
        <v>0</v>
      </c>
      <c r="O32" s="115" t="str">
        <f t="shared" si="10"/>
        <v/>
      </c>
      <c r="P32" s="116" t="str">
        <f t="shared" si="1"/>
        <v/>
      </c>
      <c r="Q32" s="116" t="str">
        <f t="shared" si="2"/>
        <v/>
      </c>
      <c r="R32" s="116" t="str">
        <f t="shared" si="3"/>
        <v/>
      </c>
      <c r="S32" s="116" t="str">
        <f t="shared" si="4"/>
        <v/>
      </c>
      <c r="T32" s="116" t="str">
        <f t="shared" si="5"/>
        <v/>
      </c>
      <c r="U32" s="116" t="str">
        <f t="shared" si="6"/>
        <v/>
      </c>
      <c r="V32" s="117" t="str">
        <f t="shared" si="7"/>
        <v/>
      </c>
      <c r="W32" s="103"/>
    </row>
    <row r="33" spans="2:23" x14ac:dyDescent="0.2">
      <c r="B33" s="103"/>
      <c r="C33" s="103"/>
      <c r="D33" s="103"/>
      <c r="E33" s="103"/>
      <c r="F33" s="103"/>
      <c r="G33" s="103"/>
      <c r="H33" s="103"/>
      <c r="I33" s="103"/>
      <c r="J33" s="103"/>
      <c r="K33" s="103"/>
      <c r="L33" s="103"/>
      <c r="M33" s="118" t="s">
        <v>3</v>
      </c>
      <c r="N33" s="118"/>
      <c r="O33" s="119">
        <f>COUNTIF(O3:O32,"l")</f>
        <v>0</v>
      </c>
      <c r="P33" s="120">
        <f>COUNTIF(P3:P32,"l-m")</f>
        <v>0</v>
      </c>
      <c r="Q33" s="121">
        <f>COUNTIF(Q3:Q32,"pr")</f>
        <v>0</v>
      </c>
      <c r="R33" s="122">
        <f>COUNTIF(R3:R32,"t-k")</f>
        <v>0</v>
      </c>
      <c r="S33" s="123">
        <f>COUNTIF(S3:S32,"m")</f>
        <v>0</v>
      </c>
      <c r="T33" s="124">
        <f>COUNTIF(T3:T32,"ie")</f>
        <v>0</v>
      </c>
      <c r="U33" s="125">
        <f>COUNTIF(U3:U32,"ia")</f>
        <v>0</v>
      </c>
      <c r="V33" s="126">
        <f>COUNTIF(V3:V32,"p")</f>
        <v>0</v>
      </c>
      <c r="W33" s="103"/>
    </row>
  </sheetData>
  <sheetProtection algorithmName="SHA-512" hashValue="4+xzpWuLa36t4jMEZJ18c4L0VP5Do+uTWoNzevaeSs1+ln7w5KtMRcR7kcVTCe05G9Hk1iRtO78EkWKK40IzaQ==" saltValue="qqkFIASX4c5POAr3aPb0rQ==" spinCount="100000" sheet="1" objects="1" scenarios="1" autoFilter="0"/>
  <autoFilter ref="B2:K33"/>
  <mergeCells count="4">
    <mergeCell ref="D1:K1"/>
    <mergeCell ref="M1:V1"/>
    <mergeCell ref="W2:X2"/>
    <mergeCell ref="M2:N2"/>
  </mergeCells>
  <phoneticPr fontId="1" type="noConversion"/>
  <conditionalFormatting sqref="O3:O32">
    <cfRule type="cellIs" dxfId="264" priority="1" stopIfTrue="1" operator="equal">
      <formula>"l"</formula>
    </cfRule>
  </conditionalFormatting>
  <conditionalFormatting sqref="P3:P32">
    <cfRule type="cellIs" dxfId="263" priority="2" stopIfTrue="1" operator="equal">
      <formula>"l-m"</formula>
    </cfRule>
  </conditionalFormatting>
  <conditionalFormatting sqref="Q3:Q32">
    <cfRule type="cellIs" dxfId="262" priority="3" stopIfTrue="1" operator="equal">
      <formula>"pr"</formula>
    </cfRule>
  </conditionalFormatting>
  <conditionalFormatting sqref="R3:R32">
    <cfRule type="cellIs" dxfId="261" priority="4" stopIfTrue="1" operator="equal">
      <formula>"t-k"</formula>
    </cfRule>
  </conditionalFormatting>
  <conditionalFormatting sqref="S3:S32">
    <cfRule type="cellIs" dxfId="260" priority="5" stopIfTrue="1" operator="equal">
      <formula>"m"</formula>
    </cfRule>
  </conditionalFormatting>
  <conditionalFormatting sqref="T3:T32">
    <cfRule type="cellIs" dxfId="259" priority="6" stopIfTrue="1" operator="equal">
      <formula>"ie"</formula>
    </cfRule>
  </conditionalFormatting>
  <conditionalFormatting sqref="U3:U32">
    <cfRule type="cellIs" dxfId="258" priority="7" stopIfTrue="1" operator="equal">
      <formula>"ia"</formula>
    </cfRule>
  </conditionalFormatting>
  <conditionalFormatting sqref="V3:V32">
    <cfRule type="cellIs" dxfId="257" priority="8" stopIfTrue="1" operator="equal">
      <formula>"p"</formula>
    </cfRule>
  </conditionalFormatting>
  <conditionalFormatting sqref="M3:M32">
    <cfRule type="cellIs" dxfId="256" priority="9" stopIfTrue="1" operator="equal">
      <formula>"vyplň údaje v dotazníku"</formula>
    </cfRule>
  </conditionalFormatting>
  <pageMargins left="0.75" right="0.75" top="1" bottom="1" header="0.4921259845" footer="0.4921259845"/>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tabColor indexed="50"/>
  </sheetPr>
  <dimension ref="A1:BY17"/>
  <sheetViews>
    <sheetView topLeftCell="A2" workbookViewId="0">
      <selection activeCell="AM39" sqref="AM39"/>
    </sheetView>
  </sheetViews>
  <sheetFormatPr defaultRowHeight="12.75" x14ac:dyDescent="0.2"/>
  <cols>
    <col min="1" max="1" width="5.7109375" style="44" customWidth="1"/>
    <col min="2" max="2" width="34.85546875" style="44" customWidth="1"/>
    <col min="3" max="3" width="4.140625" style="44" customWidth="1"/>
    <col min="4" max="21" width="2.85546875" style="44" customWidth="1"/>
    <col min="22" max="22" width="5.7109375" style="44" customWidth="1"/>
    <col min="23" max="23" width="7.140625" style="44" customWidth="1"/>
    <col min="24" max="24" width="4.7109375" style="44" customWidth="1"/>
    <col min="25" max="29" width="2.85546875" style="44" customWidth="1"/>
    <col min="30" max="16384" width="9.140625" style="44"/>
  </cols>
  <sheetData>
    <row r="1" spans="1:77" ht="18" x14ac:dyDescent="0.25">
      <c r="A1" s="226" t="s">
        <v>28</v>
      </c>
      <c r="B1" s="226"/>
      <c r="C1" s="226"/>
      <c r="D1" s="226"/>
      <c r="E1" s="226"/>
      <c r="F1" s="226"/>
      <c r="G1" s="226"/>
      <c r="H1" s="226"/>
      <c r="I1" s="226"/>
      <c r="J1" s="226"/>
      <c r="K1" s="226"/>
      <c r="L1" s="226"/>
      <c r="M1" s="226"/>
      <c r="N1" s="226"/>
      <c r="O1" s="226"/>
      <c r="P1" s="226"/>
      <c r="Q1" s="226"/>
      <c r="R1" s="226"/>
      <c r="S1" s="226"/>
      <c r="T1" s="226"/>
      <c r="U1" s="226"/>
      <c r="V1" s="226"/>
      <c r="W1" s="226"/>
      <c r="X1" s="226"/>
    </row>
    <row r="2" spans="1:77" ht="18" x14ac:dyDescent="0.2">
      <c r="A2" s="227" t="s">
        <v>0</v>
      </c>
      <c r="B2" s="227"/>
      <c r="C2" s="227"/>
      <c r="D2" s="227"/>
      <c r="E2" s="227"/>
      <c r="F2" s="227"/>
      <c r="G2" s="227"/>
      <c r="H2" s="227"/>
      <c r="I2" s="227"/>
      <c r="J2" s="227"/>
      <c r="K2" s="227"/>
      <c r="L2" s="227"/>
      <c r="M2" s="227"/>
      <c r="N2" s="227"/>
      <c r="O2" s="227"/>
      <c r="P2" s="227"/>
      <c r="Q2" s="227"/>
      <c r="R2" s="227"/>
      <c r="S2" s="227"/>
      <c r="T2" s="227"/>
      <c r="U2" s="227"/>
      <c r="V2" s="227"/>
      <c r="W2" s="227"/>
      <c r="X2" s="227"/>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row>
    <row r="4" spans="1:77" x14ac:dyDescent="0.2">
      <c r="B4" s="47" t="s">
        <v>29</v>
      </c>
      <c r="C4" s="48">
        <f>'vyhodnotenie dotazníka'!O33</f>
        <v>0</v>
      </c>
      <c r="D4" s="207" t="s">
        <v>37</v>
      </c>
      <c r="E4" s="208"/>
      <c r="F4" s="208"/>
      <c r="G4" s="208"/>
      <c r="H4" s="208"/>
      <c r="I4" s="208"/>
      <c r="J4" s="208"/>
      <c r="K4" s="208"/>
      <c r="L4" s="208"/>
      <c r="M4" s="209"/>
      <c r="N4" s="210"/>
      <c r="O4" s="211"/>
      <c r="P4" s="41" t="str">
        <f>IF(AND($C$13=$C$4,$C$4&lt;&gt;0),"l","")</f>
        <v/>
      </c>
      <c r="Q4" s="204" t="str">
        <f>IF(P4="l","lingvistický učebný štýl","")</f>
        <v/>
      </c>
      <c r="R4" s="204"/>
      <c r="S4" s="204"/>
      <c r="T4" s="204"/>
      <c r="U4" s="204"/>
      <c r="V4" s="204"/>
      <c r="W4" s="204"/>
      <c r="X4" s="204"/>
    </row>
    <row r="5" spans="1:77" x14ac:dyDescent="0.2">
      <c r="B5" s="94" t="s">
        <v>30</v>
      </c>
      <c r="C5" s="52">
        <f>'vyhodnotenie dotazníka'!P33</f>
        <v>0</v>
      </c>
      <c r="D5" s="205"/>
      <c r="E5" s="214" t="s">
        <v>38</v>
      </c>
      <c r="F5" s="215"/>
      <c r="G5" s="215"/>
      <c r="H5" s="215"/>
      <c r="I5" s="215"/>
      <c r="J5" s="215"/>
      <c r="K5" s="215"/>
      <c r="L5" s="216"/>
      <c r="M5" s="223"/>
      <c r="N5" s="238"/>
      <c r="O5" s="239"/>
      <c r="P5" s="41" t="str">
        <f>IF(AND($C$13=$C$5,$C$5&lt;&gt;0),"l-m","")</f>
        <v/>
      </c>
      <c r="Q5" s="204" t="str">
        <f>IF(P5="l-m","logicko-matematický učebný štýl","")</f>
        <v/>
      </c>
      <c r="R5" s="204"/>
      <c r="S5" s="204"/>
      <c r="T5" s="204"/>
      <c r="U5" s="204"/>
      <c r="V5" s="204"/>
      <c r="W5" s="204"/>
      <c r="X5" s="204"/>
    </row>
    <row r="6" spans="1:77" x14ac:dyDescent="0.2">
      <c r="B6" s="53" t="s">
        <v>31</v>
      </c>
      <c r="C6" s="54">
        <f>'vyhodnotenie dotazníka'!Q33</f>
        <v>0</v>
      </c>
      <c r="D6" s="205"/>
      <c r="E6" s="217"/>
      <c r="F6" s="218"/>
      <c r="G6" s="218"/>
      <c r="H6" s="218"/>
      <c r="I6" s="218"/>
      <c r="J6" s="218"/>
      <c r="K6" s="218"/>
      <c r="L6" s="219"/>
      <c r="M6" s="223"/>
      <c r="N6" s="202"/>
      <c r="O6" s="203"/>
      <c r="P6" s="41" t="str">
        <f>IF(AND($C$13=$C$6,$C$6&lt;&gt;0),"v","")</f>
        <v/>
      </c>
      <c r="Q6" s="204" t="str">
        <f>IF(P6="v","vizuálny učebný štýl","")</f>
        <v/>
      </c>
      <c r="R6" s="204"/>
      <c r="S6" s="204"/>
      <c r="T6" s="204"/>
      <c r="U6" s="204"/>
      <c r="V6" s="204"/>
      <c r="W6" s="204"/>
      <c r="X6" s="204"/>
    </row>
    <row r="7" spans="1:77" x14ac:dyDescent="0.2">
      <c r="B7" s="95" t="s">
        <v>32</v>
      </c>
      <c r="C7" s="56">
        <f>'vyhodnotenie dotazníka'!R33</f>
        <v>0</v>
      </c>
      <c r="D7" s="205"/>
      <c r="E7" s="217"/>
      <c r="F7" s="218"/>
      <c r="G7" s="218"/>
      <c r="H7" s="218"/>
      <c r="I7" s="218"/>
      <c r="J7" s="218"/>
      <c r="K7" s="218"/>
      <c r="L7" s="219"/>
      <c r="M7" s="223"/>
      <c r="N7" s="212"/>
      <c r="O7" s="213"/>
      <c r="P7" s="41" t="str">
        <f>IF(AND($C$13=$C$7,$C$7&lt;&gt;0),"t-k","")</f>
        <v/>
      </c>
      <c r="Q7" s="204" t="str">
        <f>IF(P7="t-k","telesno-kinestetický učebný štýl","")</f>
        <v/>
      </c>
      <c r="R7" s="204"/>
      <c r="S7" s="204"/>
      <c r="T7" s="204"/>
      <c r="U7" s="204"/>
      <c r="V7" s="204"/>
      <c r="W7" s="204"/>
      <c r="X7" s="204"/>
    </row>
    <row r="8" spans="1:77" x14ac:dyDescent="0.2">
      <c r="B8" s="57" t="s">
        <v>33</v>
      </c>
      <c r="C8" s="58">
        <f>'vyhodnotenie dotazníka'!S33</f>
        <v>0</v>
      </c>
      <c r="D8" s="205"/>
      <c r="E8" s="217"/>
      <c r="F8" s="218"/>
      <c r="G8" s="218"/>
      <c r="H8" s="218"/>
      <c r="I8" s="218"/>
      <c r="J8" s="218"/>
      <c r="K8" s="218"/>
      <c r="L8" s="219"/>
      <c r="M8" s="223"/>
      <c r="N8" s="236"/>
      <c r="O8" s="237"/>
      <c r="P8" s="41" t="str">
        <f>IF(AND($C$13=$C$8,$C$8&lt;&gt;0),"m","")</f>
        <v/>
      </c>
      <c r="Q8" s="204" t="str">
        <f>IF(P8="m","muzikálny učebný štýl","")</f>
        <v/>
      </c>
      <c r="R8" s="204"/>
      <c r="S8" s="204"/>
      <c r="T8" s="204"/>
      <c r="U8" s="204"/>
      <c r="V8" s="204"/>
      <c r="W8" s="204"/>
      <c r="X8" s="204"/>
    </row>
    <row r="9" spans="1:77" x14ac:dyDescent="0.2">
      <c r="B9" s="59" t="s">
        <v>34</v>
      </c>
      <c r="C9" s="60">
        <f>'vyhodnotenie dotazníka'!T33</f>
        <v>0</v>
      </c>
      <c r="D9" s="205"/>
      <c r="E9" s="217"/>
      <c r="F9" s="218"/>
      <c r="G9" s="218"/>
      <c r="H9" s="218"/>
      <c r="I9" s="218"/>
      <c r="J9" s="218"/>
      <c r="K9" s="218"/>
      <c r="L9" s="219"/>
      <c r="M9" s="223"/>
      <c r="N9" s="228"/>
      <c r="O9" s="229"/>
      <c r="P9" s="41" t="str">
        <f>IF(AND($C$13=$C$9,$C$9&lt;&gt;0),"ie","")</f>
        <v/>
      </c>
      <c r="Q9" s="204" t="str">
        <f>IF(P9="ie","interpersonálny učebný štýl","")</f>
        <v/>
      </c>
      <c r="R9" s="204"/>
      <c r="S9" s="204"/>
      <c r="T9" s="204"/>
      <c r="U9" s="204"/>
      <c r="V9" s="204"/>
      <c r="W9" s="204"/>
      <c r="X9" s="204"/>
    </row>
    <row r="10" spans="1:77" x14ac:dyDescent="0.2">
      <c r="B10" s="61" t="s">
        <v>35</v>
      </c>
      <c r="C10" s="62">
        <f>'vyhodnotenie dotazníka'!U33</f>
        <v>0</v>
      </c>
      <c r="D10" s="205"/>
      <c r="E10" s="220"/>
      <c r="F10" s="221"/>
      <c r="G10" s="221"/>
      <c r="H10" s="221"/>
      <c r="I10" s="221"/>
      <c r="J10" s="221"/>
      <c r="K10" s="221"/>
      <c r="L10" s="222"/>
      <c r="M10" s="223"/>
      <c r="N10" s="230"/>
      <c r="O10" s="231"/>
      <c r="P10" s="41" t="str">
        <f>IF(AND($C$13=$C$10,$C$10&lt;&gt;0),"ia","")</f>
        <v/>
      </c>
      <c r="Q10" s="204" t="str">
        <f>IF(P10="ia","intrapersonálny učebný štýl","")</f>
        <v/>
      </c>
      <c r="R10" s="204"/>
      <c r="S10" s="204"/>
      <c r="T10" s="204"/>
      <c r="U10" s="204"/>
      <c r="V10" s="204"/>
      <c r="W10" s="204"/>
      <c r="X10" s="204"/>
    </row>
    <row r="11" spans="1:77" x14ac:dyDescent="0.2">
      <c r="B11" s="63" t="s">
        <v>36</v>
      </c>
      <c r="C11" s="64">
        <f>'vyhodnotenie dotazníka'!V33</f>
        <v>0</v>
      </c>
      <c r="D11" s="206"/>
      <c r="E11" s="232"/>
      <c r="F11" s="232"/>
      <c r="G11" s="232"/>
      <c r="H11" s="232"/>
      <c r="I11" s="232"/>
      <c r="J11" s="232"/>
      <c r="K11" s="232"/>
      <c r="L11" s="232"/>
      <c r="M11" s="233"/>
      <c r="N11" s="234"/>
      <c r="O11" s="235"/>
      <c r="P11" s="41" t="str">
        <f>IF(AND($C$13=$C$11,$C$11&lt;&gt;0),"pr","")</f>
        <v/>
      </c>
      <c r="Q11" s="204" t="str">
        <f>IF(P11="pr","prírodný učebný štýl","")</f>
        <v/>
      </c>
      <c r="R11" s="204"/>
      <c r="S11" s="204"/>
      <c r="T11" s="204"/>
      <c r="U11" s="204"/>
      <c r="V11" s="204"/>
      <c r="W11" s="204"/>
      <c r="X11" s="204"/>
    </row>
    <row r="12" spans="1:77" x14ac:dyDescent="0.2">
      <c r="C12" s="65"/>
      <c r="N12" s="224"/>
      <c r="O12" s="225"/>
      <c r="P12" s="45"/>
      <c r="Q12" s="45"/>
      <c r="R12" s="45"/>
    </row>
    <row r="13" spans="1:77" ht="15.75" x14ac:dyDescent="0.25">
      <c r="B13" s="67" t="s">
        <v>25</v>
      </c>
      <c r="C13" s="68">
        <f>MAX(C4:C11)</f>
        <v>0</v>
      </c>
      <c r="N13" s="45"/>
      <c r="O13" s="45"/>
      <c r="P13" s="45"/>
      <c r="Q13" s="45"/>
      <c r="R13" s="45"/>
    </row>
    <row r="14" spans="1:77" x14ac:dyDescent="0.2">
      <c r="C14" s="65"/>
      <c r="T14" s="45"/>
      <c r="U14" s="45"/>
      <c r="V14" s="45"/>
      <c r="W14" s="45"/>
      <c r="X14" s="45"/>
    </row>
    <row r="15" spans="1:77" x14ac:dyDescent="0.2">
      <c r="T15" s="45"/>
      <c r="U15" s="45"/>
      <c r="V15" s="45"/>
      <c r="W15" s="45"/>
      <c r="X15" s="45"/>
    </row>
    <row r="16" spans="1:77" x14ac:dyDescent="0.2">
      <c r="T16" s="45"/>
      <c r="U16" s="45"/>
      <c r="V16" s="45"/>
      <c r="W16" s="45"/>
      <c r="X16" s="45"/>
    </row>
    <row r="17" spans="20:24" x14ac:dyDescent="0.2">
      <c r="T17" s="45"/>
      <c r="U17" s="45"/>
      <c r="V17" s="45"/>
      <c r="W17" s="45"/>
      <c r="X17" s="45"/>
    </row>
  </sheetData>
  <sheetProtection algorithmName="SHA-512" hashValue="kjTzkM+S4UKG5LvKrMu/TBDgKmSicu2WNy9wdEUY2LXJZJ4oBu4Y094HZkP7E1ZH9IUy8JZ6AkFst7nejG4/Xw==" saltValue="tEeL1jvybfV4vBTcAhSgFw==" spinCount="100000" sheet="1" objects="1" scenarios="1"/>
  <mergeCells count="24">
    <mergeCell ref="N12:O12"/>
    <mergeCell ref="A1:X1"/>
    <mergeCell ref="A2:X2"/>
    <mergeCell ref="N9:O9"/>
    <mergeCell ref="Q9:X9"/>
    <mergeCell ref="N10:O10"/>
    <mergeCell ref="Q10:X10"/>
    <mergeCell ref="E11:M11"/>
    <mergeCell ref="N11:O11"/>
    <mergeCell ref="Q11:X11"/>
    <mergeCell ref="Q7:X7"/>
    <mergeCell ref="N8:O8"/>
    <mergeCell ref="Q8:X8"/>
    <mergeCell ref="Q4:X4"/>
    <mergeCell ref="N5:O5"/>
    <mergeCell ref="Q5:X5"/>
    <mergeCell ref="N6:O6"/>
    <mergeCell ref="Q6:X6"/>
    <mergeCell ref="D5:D11"/>
    <mergeCell ref="D4:M4"/>
    <mergeCell ref="N4:O4"/>
    <mergeCell ref="N7:O7"/>
    <mergeCell ref="E5:L10"/>
    <mergeCell ref="M5:M10"/>
  </mergeCells>
  <phoneticPr fontId="1" type="noConversion"/>
  <conditionalFormatting sqref="P4">
    <cfRule type="cellIs" dxfId="255" priority="1" stopIfTrue="1" operator="equal">
      <formula>"l"</formula>
    </cfRule>
  </conditionalFormatting>
  <conditionalFormatting sqref="P5">
    <cfRule type="cellIs" dxfId="254" priority="2" stopIfTrue="1" operator="equal">
      <formula>"l-m"</formula>
    </cfRule>
  </conditionalFormatting>
  <conditionalFormatting sqref="P6">
    <cfRule type="cellIs" dxfId="253" priority="3" stopIfTrue="1" operator="equal">
      <formula>"v"</formula>
    </cfRule>
  </conditionalFormatting>
  <conditionalFormatting sqref="P7">
    <cfRule type="cellIs" dxfId="252" priority="4" stopIfTrue="1" operator="equal">
      <formula>"t-k"</formula>
    </cfRule>
  </conditionalFormatting>
  <conditionalFormatting sqref="P8">
    <cfRule type="cellIs" dxfId="251" priority="5" stopIfTrue="1" operator="equal">
      <formula>"m"</formula>
    </cfRule>
  </conditionalFormatting>
  <conditionalFormatting sqref="P9">
    <cfRule type="cellIs" dxfId="250" priority="6" stopIfTrue="1" operator="equal">
      <formula>"ie"</formula>
    </cfRule>
  </conditionalFormatting>
  <conditionalFormatting sqref="P10">
    <cfRule type="cellIs" dxfId="249" priority="7" stopIfTrue="1" operator="equal">
      <formula>"ia"</formula>
    </cfRule>
  </conditionalFormatting>
  <conditionalFormatting sqref="P11">
    <cfRule type="cellIs" dxfId="248" priority="8" stopIfTrue="1" operator="equal">
      <formula>"pr"</formula>
    </cfRule>
  </conditionalFormatting>
  <conditionalFormatting sqref="Q4:X4">
    <cfRule type="cellIs" dxfId="247" priority="9" stopIfTrue="1" operator="notEqual">
      <formula>""</formula>
    </cfRule>
  </conditionalFormatting>
  <conditionalFormatting sqref="Q5:X5">
    <cfRule type="cellIs" dxfId="246" priority="10" stopIfTrue="1" operator="notEqual">
      <formula>""</formula>
    </cfRule>
  </conditionalFormatting>
  <conditionalFormatting sqref="Q6:X6">
    <cfRule type="cellIs" dxfId="245" priority="11" stopIfTrue="1" operator="notEqual">
      <formula>""</formula>
    </cfRule>
  </conditionalFormatting>
  <conditionalFormatting sqref="Q7:X7">
    <cfRule type="cellIs" dxfId="244" priority="12" stopIfTrue="1" operator="notEqual">
      <formula>""</formula>
    </cfRule>
  </conditionalFormatting>
  <conditionalFormatting sqref="Q8:X8">
    <cfRule type="cellIs" dxfId="243" priority="13" stopIfTrue="1" operator="notEqual">
      <formula>""</formula>
    </cfRule>
  </conditionalFormatting>
  <conditionalFormatting sqref="Q9:X9">
    <cfRule type="cellIs" dxfId="242" priority="14" stopIfTrue="1" operator="notEqual">
      <formula>""</formula>
    </cfRule>
  </conditionalFormatting>
  <conditionalFormatting sqref="Q10:X10">
    <cfRule type="cellIs" dxfId="241" priority="15" stopIfTrue="1" operator="notEqual">
      <formula>""</formula>
    </cfRule>
  </conditionalFormatting>
  <conditionalFormatting sqref="Q11:X11">
    <cfRule type="cellIs" dxfId="240" priority="16" stopIfTrue="1" operator="notEqual">
      <formula>""</formula>
    </cfRule>
  </conditionalFormatting>
  <pageMargins left="0.75" right="0.75" top="1" bottom="1" header="0.4921259845" footer="0.4921259845"/>
  <pageSetup paperSize="9" orientation="landscape" horizontalDpi="300" verticalDpi="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4">
    <tabColor rgb="FFFF3399"/>
  </sheetPr>
  <dimension ref="A1:BD114"/>
  <sheetViews>
    <sheetView zoomScale="75" zoomScaleNormal="75" workbookViewId="0">
      <selection activeCell="BA126" sqref="BA126"/>
    </sheetView>
  </sheetViews>
  <sheetFormatPr defaultRowHeight="12.75" x14ac:dyDescent="0.2"/>
  <cols>
    <col min="1" max="1" width="29.85546875" style="44" customWidth="1"/>
    <col min="2" max="2" width="9.140625" style="65"/>
    <col min="3" max="3" width="3.5703125" style="44" customWidth="1"/>
    <col min="4" max="4" width="2" style="44" customWidth="1"/>
    <col min="5" max="5" width="1.85546875" style="44" customWidth="1"/>
    <col min="6" max="6" width="4.42578125" style="44" customWidth="1"/>
    <col min="7" max="7" width="16.42578125" style="44" customWidth="1"/>
    <col min="8" max="14" width="9.140625" style="44"/>
    <col min="15" max="15" width="29.85546875" style="44" customWidth="1"/>
    <col min="16" max="16" width="9.140625" style="65"/>
    <col min="17" max="17" width="3.7109375" style="44" customWidth="1"/>
    <col min="18" max="19" width="2.140625" style="44" customWidth="1"/>
    <col min="20" max="20" width="5.28515625" style="44" customWidth="1"/>
    <col min="21" max="21" width="17" style="44" customWidth="1"/>
    <col min="22" max="28" width="9.140625" style="44"/>
    <col min="29" max="29" width="30.28515625" style="44" customWidth="1"/>
    <col min="30" max="30" width="6.85546875" style="65" customWidth="1"/>
    <col min="31" max="33" width="2.85546875" style="44" customWidth="1"/>
    <col min="34" max="34" width="5.85546875" style="44" customWidth="1"/>
    <col min="35" max="35" width="17.5703125" style="44" customWidth="1"/>
    <col min="36" max="42" width="9.140625" style="44"/>
    <col min="43" max="43" width="29.85546875" style="44" customWidth="1"/>
    <col min="44" max="44" width="6.7109375" style="65" customWidth="1"/>
    <col min="45" max="47" width="3.5703125" style="44" customWidth="1"/>
    <col min="48" max="48" width="6.7109375" style="44" customWidth="1"/>
    <col min="49" max="49" width="15.85546875" style="44" customWidth="1"/>
    <col min="50" max="16384" width="9.140625" style="44"/>
  </cols>
  <sheetData>
    <row r="1" spans="1:56" ht="12.75" customHeight="1" x14ac:dyDescent="0.2">
      <c r="A1" s="46" t="str">
        <f>'vyhodnotenie dotazníka'!B3</f>
        <v>p1</v>
      </c>
      <c r="B1" s="189" t="str">
        <f>'vyhodnotenie dotazníka'!C3</f>
        <v>m1</v>
      </c>
      <c r="O1" s="46" t="str">
        <f>'vyhodnotenie dotazníka'!B12</f>
        <v>p10</v>
      </c>
      <c r="P1" s="189" t="str">
        <f>'vyhodnotenie dotazníka'!C12</f>
        <v>m10</v>
      </c>
      <c r="AC1" s="46" t="str">
        <f>'vyhodnotenie dotazníka'!B21</f>
        <v>p19</v>
      </c>
      <c r="AD1" s="189" t="str">
        <f>'vyhodnotenie dotazníka'!C21</f>
        <v>m19</v>
      </c>
      <c r="AQ1" s="46" t="str">
        <f>'vyhodnotenie dotazníka'!B30</f>
        <v>p28</v>
      </c>
      <c r="AR1" s="189" t="str">
        <f>'vyhodnotenie dotazníka'!C30</f>
        <v>m28</v>
      </c>
    </row>
    <row r="2" spans="1:56" x14ac:dyDescent="0.2">
      <c r="A2" s="47" t="s">
        <v>29</v>
      </c>
      <c r="B2" s="48">
        <f>'vyhodnotenie dotazníka'!D3</f>
        <v>0</v>
      </c>
      <c r="C2" s="40" t="s">
        <v>37</v>
      </c>
      <c r="D2" s="210"/>
      <c r="E2" s="211"/>
      <c r="F2" s="49" t="str">
        <f>IF(AND($B$11=$B$2,$B$2&lt;&gt;0),"l","")</f>
        <v/>
      </c>
      <c r="G2" s="50" t="str">
        <f>IF(F2=""," ","lingvistický učebný štýl")</f>
        <v xml:space="preserve"> </v>
      </c>
      <c r="O2" s="47" t="s">
        <v>29</v>
      </c>
      <c r="P2" s="48">
        <f>'vyhodnotenie dotazníka'!D12</f>
        <v>0</v>
      </c>
      <c r="Q2" s="40" t="s">
        <v>37</v>
      </c>
      <c r="R2" s="210"/>
      <c r="S2" s="211"/>
      <c r="T2" s="49" t="str">
        <f>IF(AND($P$11=$P$2,$P$2&lt;&gt;0),"l","")</f>
        <v/>
      </c>
      <c r="U2" s="50" t="str">
        <f>IF(T2=""," ","lingvistický učebný štýl")</f>
        <v xml:space="preserve"> </v>
      </c>
      <c r="AC2" s="47" t="s">
        <v>29</v>
      </c>
      <c r="AD2" s="48">
        <f>'vyhodnotenie dotazníka'!D21</f>
        <v>0</v>
      </c>
      <c r="AE2" s="40" t="s">
        <v>37</v>
      </c>
      <c r="AF2" s="210"/>
      <c r="AG2" s="211"/>
      <c r="AH2" s="49" t="str">
        <f>IF(AND($AD$11=$AD$2,$AD$2&lt;&gt;0),"l","")</f>
        <v/>
      </c>
      <c r="AI2" s="50" t="str">
        <f>IF(AH2=""," ","lingvistický učebný štýl")</f>
        <v xml:space="preserve"> </v>
      </c>
      <c r="AQ2" s="47" t="s">
        <v>29</v>
      </c>
      <c r="AR2" s="48">
        <f>'vyhodnotenie dotazníka'!D30</f>
        <v>0</v>
      </c>
      <c r="AS2" s="40" t="s">
        <v>37</v>
      </c>
      <c r="AT2" s="210"/>
      <c r="AU2" s="211"/>
      <c r="AV2" s="49" t="str">
        <f>IF(AND($AR$11=$AR$2,$AR$2&lt;&gt;0),"l","")</f>
        <v/>
      </c>
      <c r="AW2" s="50" t="str">
        <f>IF(AV2=""," ","lingvistický učebný štýl")</f>
        <v xml:space="preserve"> </v>
      </c>
    </row>
    <row r="3" spans="1:56" x14ac:dyDescent="0.2">
      <c r="A3" s="51" t="s">
        <v>30</v>
      </c>
      <c r="B3" s="52">
        <f>'vyhodnotenie dotazníka'!E3</f>
        <v>0</v>
      </c>
      <c r="C3" s="205"/>
      <c r="D3" s="238"/>
      <c r="E3" s="239"/>
      <c r="F3" s="41" t="str">
        <f>IF(AND($B$11=$B$3,$B$3&lt;&gt;0),"l-m","")</f>
        <v/>
      </c>
      <c r="G3" s="50" t="str">
        <f>IF(F3=""," ","logicko-matematický učebný štýl")</f>
        <v xml:space="preserve"> </v>
      </c>
      <c r="O3" s="51" t="s">
        <v>30</v>
      </c>
      <c r="P3" s="52">
        <f>'vyhodnotenie dotazníka'!E12</f>
        <v>0</v>
      </c>
      <c r="Q3" s="205"/>
      <c r="R3" s="238"/>
      <c r="S3" s="239"/>
      <c r="T3" s="41" t="str">
        <f>IF(AND($P$11=$P$3,$P$3&lt;&gt;0),"l-m","")</f>
        <v/>
      </c>
      <c r="U3" s="50" t="str">
        <f>IF(T3=""," ","logicko-matematický učebný štýl")</f>
        <v xml:space="preserve"> </v>
      </c>
      <c r="AC3" s="51" t="s">
        <v>30</v>
      </c>
      <c r="AD3" s="52">
        <f>'vyhodnotenie dotazníka'!E21</f>
        <v>0</v>
      </c>
      <c r="AE3" s="205"/>
      <c r="AF3" s="238"/>
      <c r="AG3" s="239"/>
      <c r="AH3" s="41" t="str">
        <f>IF(AND($AD$11=$AD$3,$AD$3&lt;&gt;0),"l-m","")</f>
        <v/>
      </c>
      <c r="AI3" s="50" t="str">
        <f>IF(AH3=""," ","logicko-matematický učebný štýl")</f>
        <v xml:space="preserve"> </v>
      </c>
      <c r="AQ3" s="51" t="s">
        <v>30</v>
      </c>
      <c r="AR3" s="52">
        <f>'vyhodnotenie dotazníka'!E30</f>
        <v>0</v>
      </c>
      <c r="AS3" s="205"/>
      <c r="AT3" s="238"/>
      <c r="AU3" s="239"/>
      <c r="AV3" s="41" t="str">
        <f>IF(AND($AR$11=$AR$3,$AR$3&lt;&gt;0),"l-m","")</f>
        <v/>
      </c>
      <c r="AW3" s="50" t="str">
        <f>IF(AV3=""," ","logicko-matematický učebný štýl")</f>
        <v xml:space="preserve"> </v>
      </c>
    </row>
    <row r="4" spans="1:56" x14ac:dyDescent="0.2">
      <c r="A4" s="53" t="s">
        <v>31</v>
      </c>
      <c r="B4" s="54">
        <f>'vyhodnotenie dotazníka'!F3</f>
        <v>0</v>
      </c>
      <c r="C4" s="205"/>
      <c r="D4" s="202"/>
      <c r="E4" s="203"/>
      <c r="F4" s="41" t="str">
        <f>IF(AND($B$11=$B$4,$B$4&lt;&gt;0),"v","")</f>
        <v/>
      </c>
      <c r="G4" s="50" t="str">
        <f>IF(F4=""," ","vizuálny učebný štýl")</f>
        <v xml:space="preserve"> </v>
      </c>
      <c r="O4" s="53" t="s">
        <v>31</v>
      </c>
      <c r="P4" s="54">
        <f>'vyhodnotenie dotazníka'!F12</f>
        <v>0</v>
      </c>
      <c r="Q4" s="205"/>
      <c r="R4" s="202"/>
      <c r="S4" s="203"/>
      <c r="T4" s="41" t="str">
        <f>IF(AND($P$11=$P$4,$P$4&lt;&gt;0),"v","")</f>
        <v/>
      </c>
      <c r="U4" s="50" t="str">
        <f>IF(T4=""," ","vizuálny učebný štýl")</f>
        <v xml:space="preserve"> </v>
      </c>
      <c r="AC4" s="53" t="s">
        <v>31</v>
      </c>
      <c r="AD4" s="54">
        <f>'vyhodnotenie dotazníka'!F21</f>
        <v>0</v>
      </c>
      <c r="AE4" s="205"/>
      <c r="AF4" s="202"/>
      <c r="AG4" s="203"/>
      <c r="AH4" s="41" t="str">
        <f>IF(AND($AD$11=$AD$4,$AD$4&lt;&gt;0),"v","")</f>
        <v/>
      </c>
      <c r="AI4" s="50" t="str">
        <f>IF(AH4=""," ","vizuálny učebný štýl")</f>
        <v xml:space="preserve"> </v>
      </c>
      <c r="AQ4" s="53" t="s">
        <v>31</v>
      </c>
      <c r="AR4" s="54">
        <f>'vyhodnotenie dotazníka'!F30</f>
        <v>0</v>
      </c>
      <c r="AS4" s="205"/>
      <c r="AT4" s="202"/>
      <c r="AU4" s="203"/>
      <c r="AV4" s="41" t="str">
        <f>IF(AND($AR$11=$AR$4,$AR$4&lt;&gt;0),"v","")</f>
        <v/>
      </c>
      <c r="AW4" s="50" t="str">
        <f>IF(AV4=""," ","vizuálny učebný štýl")</f>
        <v xml:space="preserve"> </v>
      </c>
    </row>
    <row r="5" spans="1:56" x14ac:dyDescent="0.2">
      <c r="A5" s="55" t="s">
        <v>32</v>
      </c>
      <c r="B5" s="56">
        <f>'vyhodnotenie dotazníka'!G3</f>
        <v>0</v>
      </c>
      <c r="C5" s="205"/>
      <c r="D5" s="212"/>
      <c r="E5" s="213"/>
      <c r="F5" s="41" t="str">
        <f>IF(AND($B$11=$B$5,$B$5&lt;&gt;0),"t-k","")</f>
        <v/>
      </c>
      <c r="G5" s="50" t="str">
        <f>IF(F5=""," ","telesno-kinestetický učebný štýl")</f>
        <v xml:space="preserve"> </v>
      </c>
      <c r="O5" s="55" t="s">
        <v>32</v>
      </c>
      <c r="P5" s="56">
        <f>'vyhodnotenie dotazníka'!G12</f>
        <v>0</v>
      </c>
      <c r="Q5" s="205"/>
      <c r="R5" s="212"/>
      <c r="S5" s="213"/>
      <c r="T5" s="41" t="str">
        <f>IF(AND($P$11=$P$5,$P$5&lt;&gt;0),"t-k","")</f>
        <v/>
      </c>
      <c r="U5" s="50" t="str">
        <f>IF(T5=""," ","telesno-kinestetický učebný štýl")</f>
        <v xml:space="preserve"> </v>
      </c>
      <c r="AC5" s="55" t="s">
        <v>32</v>
      </c>
      <c r="AD5" s="56">
        <f>'vyhodnotenie dotazníka'!G21</f>
        <v>0</v>
      </c>
      <c r="AE5" s="205"/>
      <c r="AF5" s="212"/>
      <c r="AG5" s="213"/>
      <c r="AH5" s="41" t="str">
        <f>IF(AND($AD$11=$AD$5,$AD$5&lt;&gt;0),"t-k","")</f>
        <v/>
      </c>
      <c r="AI5" s="50" t="str">
        <f>IF(AH5=""," ","telesno-kinestetický učebný štýl")</f>
        <v xml:space="preserve"> </v>
      </c>
      <c r="AQ5" s="55" t="s">
        <v>32</v>
      </c>
      <c r="AR5" s="56">
        <f>'vyhodnotenie dotazníka'!G30</f>
        <v>0</v>
      </c>
      <c r="AS5" s="205"/>
      <c r="AT5" s="212"/>
      <c r="AU5" s="213"/>
      <c r="AV5" s="41" t="str">
        <f>IF(AND($AR$11=$AR$5,$AR$5&lt;&gt;0),"t-k","")</f>
        <v/>
      </c>
      <c r="AW5" s="50" t="str">
        <f>IF(AV5=""," ","telesno-kinestetický učebný štýl")</f>
        <v xml:space="preserve"> </v>
      </c>
    </row>
    <row r="6" spans="1:56" x14ac:dyDescent="0.2">
      <c r="A6" s="57" t="s">
        <v>33</v>
      </c>
      <c r="B6" s="58">
        <f>'vyhodnotenie dotazníka'!H3</f>
        <v>0</v>
      </c>
      <c r="C6" s="205"/>
      <c r="D6" s="236"/>
      <c r="E6" s="237"/>
      <c r="F6" s="41" t="str">
        <f>IF(AND($B$11=$B$6,$B$6&lt;&gt;0),"m","")</f>
        <v/>
      </c>
      <c r="G6" s="50" t="str">
        <f>IF(F6=""," ","muzikálny učebný štýl")</f>
        <v xml:space="preserve"> </v>
      </c>
      <c r="O6" s="57" t="s">
        <v>33</v>
      </c>
      <c r="P6" s="58">
        <f>'vyhodnotenie dotazníka'!H12</f>
        <v>0</v>
      </c>
      <c r="Q6" s="205"/>
      <c r="R6" s="236"/>
      <c r="S6" s="237"/>
      <c r="T6" s="41" t="str">
        <f>IF(AND($P$11=$P$6,$P$6&lt;&gt;0),"m","")</f>
        <v/>
      </c>
      <c r="U6" s="50" t="str">
        <f>IF(T6=""," ","muzikálny učebný štýl")</f>
        <v xml:space="preserve"> </v>
      </c>
      <c r="AC6" s="57" t="s">
        <v>33</v>
      </c>
      <c r="AD6" s="58">
        <f>'vyhodnotenie dotazníka'!H21</f>
        <v>0</v>
      </c>
      <c r="AE6" s="205"/>
      <c r="AF6" s="236"/>
      <c r="AG6" s="237"/>
      <c r="AH6" s="41" t="str">
        <f>IF(AND($AD$11=$AD$6,$AD$6&lt;&gt;0),"m","")</f>
        <v/>
      </c>
      <c r="AI6" s="50" t="str">
        <f>IF(AH6=""," ","muzikálny učebný štýl")</f>
        <v xml:space="preserve"> </v>
      </c>
      <c r="AQ6" s="57" t="s">
        <v>33</v>
      </c>
      <c r="AR6" s="58">
        <f>'vyhodnotenie dotazníka'!H30</f>
        <v>0</v>
      </c>
      <c r="AS6" s="205"/>
      <c r="AT6" s="236"/>
      <c r="AU6" s="237"/>
      <c r="AV6" s="41" t="str">
        <f>IF(AND($AR$11=$AR$6,$AR$6&lt;&gt;0),"m","")</f>
        <v/>
      </c>
      <c r="AW6" s="50" t="str">
        <f>IF(AV6=""," ","muzikálny učebný štýl")</f>
        <v xml:space="preserve"> </v>
      </c>
    </row>
    <row r="7" spans="1:56" x14ac:dyDescent="0.2">
      <c r="A7" s="59" t="s">
        <v>34</v>
      </c>
      <c r="B7" s="60">
        <f>'vyhodnotenie dotazníka'!I3</f>
        <v>0</v>
      </c>
      <c r="C7" s="205"/>
      <c r="D7" s="228"/>
      <c r="E7" s="229"/>
      <c r="F7" s="41" t="str">
        <f>IF(AND($B$11=$B$7,$B$7&lt;&gt;0),"ie","")</f>
        <v/>
      </c>
      <c r="G7" s="50" t="str">
        <f>IF(F7=""," ","interpersonálny učebný štýl")</f>
        <v xml:space="preserve"> </v>
      </c>
      <c r="O7" s="59" t="s">
        <v>34</v>
      </c>
      <c r="P7" s="60">
        <f>'vyhodnotenie dotazníka'!I12</f>
        <v>0</v>
      </c>
      <c r="Q7" s="205"/>
      <c r="R7" s="228"/>
      <c r="S7" s="229"/>
      <c r="T7" s="41" t="str">
        <f>IF(AND($P$11=$P$7,$P$7&lt;&gt;0),"ie","")</f>
        <v/>
      </c>
      <c r="U7" s="50" t="str">
        <f>IF(T7=""," ","interpersonálny učebný štýl")</f>
        <v xml:space="preserve"> </v>
      </c>
      <c r="AC7" s="59" t="s">
        <v>34</v>
      </c>
      <c r="AD7" s="60">
        <f>'vyhodnotenie dotazníka'!I21</f>
        <v>0</v>
      </c>
      <c r="AE7" s="205"/>
      <c r="AF7" s="228"/>
      <c r="AG7" s="229"/>
      <c r="AH7" s="41" t="str">
        <f>IF(AND($AD$11=$AD$7,$AD$7&lt;&gt;0),"ie","")</f>
        <v/>
      </c>
      <c r="AI7" s="50" t="str">
        <f>IF(AH7=""," ","interpersonálny učebný štýl")</f>
        <v xml:space="preserve"> </v>
      </c>
      <c r="AQ7" s="59" t="s">
        <v>34</v>
      </c>
      <c r="AR7" s="60">
        <f>'vyhodnotenie dotazníka'!I30</f>
        <v>0</v>
      </c>
      <c r="AS7" s="205"/>
      <c r="AT7" s="228"/>
      <c r="AU7" s="229"/>
      <c r="AV7" s="41" t="str">
        <f>IF(AND($AR$11=$AR$7,$AR$7&lt;&gt;0),"ie","")</f>
        <v/>
      </c>
      <c r="AW7" s="50" t="str">
        <f>IF(AV7=""," ","interpersonálny učebný štýl")</f>
        <v xml:space="preserve"> </v>
      </c>
    </row>
    <row r="8" spans="1:56" x14ac:dyDescent="0.2">
      <c r="A8" s="61" t="s">
        <v>35</v>
      </c>
      <c r="B8" s="62">
        <f>'vyhodnotenie dotazníka'!J3</f>
        <v>0</v>
      </c>
      <c r="C8" s="205"/>
      <c r="D8" s="230"/>
      <c r="E8" s="231"/>
      <c r="F8" s="41" t="str">
        <f>IF(AND($B$11=$B$8,$B$8&lt;&gt;0),"ia","")</f>
        <v/>
      </c>
      <c r="G8" s="50" t="str">
        <f>IF(F8=""," ","intrapersonálny učebný štýl")</f>
        <v xml:space="preserve"> </v>
      </c>
      <c r="O8" s="61" t="s">
        <v>35</v>
      </c>
      <c r="P8" s="62">
        <f>'vyhodnotenie dotazníka'!J12</f>
        <v>0</v>
      </c>
      <c r="Q8" s="205"/>
      <c r="R8" s="230"/>
      <c r="S8" s="231"/>
      <c r="T8" s="41" t="str">
        <f>IF(AND($P$11=$P$8,$P$8&lt;&gt;0),"ia","")</f>
        <v/>
      </c>
      <c r="U8" s="50" t="str">
        <f>IF(T8=""," ","intrapersonálny učebný štýl")</f>
        <v xml:space="preserve"> </v>
      </c>
      <c r="AC8" s="61" t="s">
        <v>35</v>
      </c>
      <c r="AD8" s="62">
        <f>'vyhodnotenie dotazníka'!J21</f>
        <v>0</v>
      </c>
      <c r="AE8" s="205"/>
      <c r="AF8" s="230"/>
      <c r="AG8" s="231"/>
      <c r="AH8" s="41" t="str">
        <f>IF(AND($AD$11=$AD$8,$AD$8&lt;&gt;0),"ia","")</f>
        <v/>
      </c>
      <c r="AI8" s="50" t="str">
        <f>IF(AH8=""," ","intrapersonálny učebný štýl")</f>
        <v xml:space="preserve"> </v>
      </c>
      <c r="AQ8" s="61" t="s">
        <v>35</v>
      </c>
      <c r="AR8" s="62">
        <f>'vyhodnotenie dotazníka'!J30</f>
        <v>0</v>
      </c>
      <c r="AS8" s="205"/>
      <c r="AT8" s="230"/>
      <c r="AU8" s="231"/>
      <c r="AV8" s="41" t="str">
        <f>IF(AND($AR$11=$AR$8,$AR$8&lt;&gt;0),"ia","")</f>
        <v/>
      </c>
      <c r="AW8" s="50" t="str">
        <f>IF(AV8=""," ","intrapersonálny učebný štýl")</f>
        <v xml:space="preserve"> </v>
      </c>
    </row>
    <row r="9" spans="1:56" x14ac:dyDescent="0.2">
      <c r="A9" s="63" t="s">
        <v>36</v>
      </c>
      <c r="B9" s="64">
        <f>'vyhodnotenie dotazníka'!K3</f>
        <v>0</v>
      </c>
      <c r="C9" s="206"/>
      <c r="D9" s="234"/>
      <c r="E9" s="235"/>
      <c r="F9" s="41" t="str">
        <f>IF(AND($B$11=$B$9,$B$9&lt;&gt;0),"pr","")</f>
        <v/>
      </c>
      <c r="G9" s="50" t="str">
        <f>IF(F9=""," ","prírodný učebný štýl")</f>
        <v xml:space="preserve"> </v>
      </c>
      <c r="O9" s="63" t="s">
        <v>36</v>
      </c>
      <c r="P9" s="64">
        <f>'vyhodnotenie dotazníka'!K12</f>
        <v>0</v>
      </c>
      <c r="Q9" s="206"/>
      <c r="R9" s="234"/>
      <c r="S9" s="235"/>
      <c r="T9" s="41" t="str">
        <f>IF(AND($P$11=$P$9,$P$9&lt;&gt;0),"pr","")</f>
        <v/>
      </c>
      <c r="U9" s="50" t="str">
        <f>IF(T9=""," ","prírodný učebný štýl")</f>
        <v xml:space="preserve"> </v>
      </c>
      <c r="AC9" s="63" t="s">
        <v>36</v>
      </c>
      <c r="AD9" s="64">
        <f>'vyhodnotenie dotazníka'!K21</f>
        <v>0</v>
      </c>
      <c r="AE9" s="206"/>
      <c r="AF9" s="234"/>
      <c r="AG9" s="235"/>
      <c r="AH9" s="41" t="str">
        <f>IF(AND($AD$11=$AD$9,$AD$9&lt;&gt;0),"pr","")</f>
        <v/>
      </c>
      <c r="AI9" s="50" t="str">
        <f>IF(AH9=""," ","prírodný učebný štýl")</f>
        <v xml:space="preserve"> </v>
      </c>
      <c r="AQ9" s="63" t="s">
        <v>36</v>
      </c>
      <c r="AR9" s="64">
        <f>'vyhodnotenie dotazníka'!K30</f>
        <v>0</v>
      </c>
      <c r="AS9" s="206"/>
      <c r="AT9" s="234"/>
      <c r="AU9" s="235"/>
      <c r="AV9" s="41" t="str">
        <f>IF(AND($AR$11=$AR$9,$AR$9&lt;&gt;0),"pr","")</f>
        <v/>
      </c>
      <c r="AW9" s="50" t="str">
        <f>IF(AV9=""," ","prírodný učebný štýl")</f>
        <v xml:space="preserve"> </v>
      </c>
    </row>
    <row r="10" spans="1:56" x14ac:dyDescent="0.2">
      <c r="D10" s="224"/>
      <c r="E10" s="240"/>
      <c r="F10" s="45"/>
      <c r="G10" s="66"/>
      <c r="R10" s="224"/>
      <c r="S10" s="240"/>
      <c r="T10" s="45"/>
      <c r="U10" s="66"/>
      <c r="AF10" s="224"/>
      <c r="AG10" s="240"/>
      <c r="AH10" s="45"/>
      <c r="AI10" s="66"/>
      <c r="AT10" s="224"/>
      <c r="AU10" s="240"/>
      <c r="AV10" s="45"/>
      <c r="AW10" s="66"/>
    </row>
    <row r="11" spans="1:56" ht="15.75" x14ac:dyDescent="0.25">
      <c r="A11" s="67" t="s">
        <v>25</v>
      </c>
      <c r="B11" s="68">
        <f>MAX(B2:B9)</f>
        <v>0</v>
      </c>
      <c r="D11" s="45"/>
      <c r="E11" s="45"/>
      <c r="F11" s="45"/>
      <c r="O11" s="67" t="s">
        <v>25</v>
      </c>
      <c r="P11" s="68">
        <f>MAX(P2:P9)</f>
        <v>0</v>
      </c>
      <c r="R11" s="45"/>
      <c r="S11" s="45"/>
      <c r="T11" s="45"/>
      <c r="AC11" s="67" t="s">
        <v>25</v>
      </c>
      <c r="AD11" s="68">
        <f>MAX(AD2:AD9)</f>
        <v>0</v>
      </c>
      <c r="AF11" s="45"/>
      <c r="AG11" s="45"/>
      <c r="AH11" s="45"/>
      <c r="AQ11" s="67" t="s">
        <v>25</v>
      </c>
      <c r="AR11" s="68">
        <f>MAX(AR2:AR9)</f>
        <v>0</v>
      </c>
      <c r="AT11" s="45"/>
      <c r="AU11" s="45"/>
      <c r="AV11" s="45"/>
    </row>
    <row r="12" spans="1:56" x14ac:dyDescent="0.2">
      <c r="A12" s="69"/>
      <c r="B12" s="190"/>
      <c r="C12" s="69"/>
      <c r="D12" s="69"/>
      <c r="E12" s="69"/>
      <c r="F12" s="69"/>
      <c r="G12" s="69"/>
      <c r="H12" s="69"/>
      <c r="I12" s="69"/>
      <c r="J12" s="69"/>
      <c r="K12" s="69"/>
      <c r="L12" s="69"/>
      <c r="M12" s="69"/>
      <c r="N12" s="69"/>
      <c r="O12" s="69"/>
      <c r="P12" s="190"/>
      <c r="Q12" s="69"/>
      <c r="R12" s="69"/>
      <c r="S12" s="69"/>
      <c r="T12" s="69"/>
      <c r="U12" s="69"/>
      <c r="V12" s="69"/>
      <c r="W12" s="69"/>
      <c r="X12" s="69"/>
      <c r="Y12" s="69"/>
      <c r="Z12" s="69"/>
      <c r="AA12" s="69"/>
      <c r="AB12" s="69"/>
      <c r="AC12" s="69"/>
      <c r="AD12" s="190"/>
      <c r="AE12" s="69"/>
      <c r="AF12" s="69"/>
      <c r="AG12" s="69"/>
      <c r="AH12" s="69"/>
      <c r="AI12" s="69"/>
      <c r="AJ12" s="69"/>
      <c r="AK12" s="69"/>
      <c r="AL12" s="69"/>
      <c r="AM12" s="69"/>
      <c r="AN12" s="69"/>
      <c r="AO12" s="69"/>
      <c r="AP12" s="69"/>
      <c r="AQ12" s="69"/>
      <c r="AR12" s="190"/>
      <c r="AS12" s="69"/>
      <c r="AT12" s="69"/>
      <c r="AU12" s="69"/>
      <c r="AV12" s="69"/>
      <c r="AW12" s="69"/>
      <c r="AX12" s="69"/>
      <c r="AY12" s="69"/>
      <c r="AZ12" s="69"/>
      <c r="BA12" s="69"/>
      <c r="BB12" s="69"/>
      <c r="BC12" s="69"/>
      <c r="BD12" s="69"/>
    </row>
    <row r="14" spans="1:56" ht="15" x14ac:dyDescent="0.2">
      <c r="A14" s="46" t="str">
        <f>'vyhodnotenie dotazníka'!B4</f>
        <v>p2</v>
      </c>
      <c r="B14" s="189" t="str">
        <f>'vyhodnotenie dotazníka'!C4</f>
        <v>m2</v>
      </c>
      <c r="O14" s="46" t="str">
        <f>'vyhodnotenie dotazníka'!B13</f>
        <v>p11</v>
      </c>
      <c r="P14" s="189" t="str">
        <f>'vyhodnotenie dotazníka'!C13</f>
        <v>m11</v>
      </c>
      <c r="AC14" s="46" t="str">
        <f>'vyhodnotenie dotazníka'!B22</f>
        <v>p20</v>
      </c>
      <c r="AD14" s="189" t="str">
        <f>'vyhodnotenie dotazníka'!C22</f>
        <v>m20</v>
      </c>
      <c r="AQ14" s="46" t="str">
        <f>'vyhodnotenie dotazníka'!B31</f>
        <v>p29</v>
      </c>
      <c r="AR14" s="189" t="str">
        <f>'vyhodnotenie dotazníka'!C31</f>
        <v>m29</v>
      </c>
    </row>
    <row r="15" spans="1:56" x14ac:dyDescent="0.2">
      <c r="A15" s="47" t="s">
        <v>29</v>
      </c>
      <c r="B15" s="48">
        <f>'vyhodnotenie dotazníka'!D4</f>
        <v>0</v>
      </c>
      <c r="C15" s="40" t="s">
        <v>37</v>
      </c>
      <c r="D15" s="210"/>
      <c r="E15" s="211"/>
      <c r="F15" s="49" t="str">
        <f>IF(AND($B$24=$B$15,$B$15&lt;&gt;0),"l","")</f>
        <v/>
      </c>
      <c r="G15" s="50" t="str">
        <f>IF(F15=""," ","lingvistický učebný štýl")</f>
        <v xml:space="preserve"> </v>
      </c>
      <c r="O15" s="47" t="s">
        <v>29</v>
      </c>
      <c r="P15" s="48">
        <f>'vyhodnotenie dotazníka'!D13</f>
        <v>0</v>
      </c>
      <c r="Q15" s="40" t="s">
        <v>37</v>
      </c>
      <c r="R15" s="210"/>
      <c r="S15" s="211"/>
      <c r="T15" s="49" t="str">
        <f>IF(AND($P$24=$P$15,$P$15&lt;&gt;0),"l","")</f>
        <v/>
      </c>
      <c r="U15" s="50" t="str">
        <f>IF(T15=""," ","lingvistický učebný štýl")</f>
        <v xml:space="preserve"> </v>
      </c>
      <c r="AC15" s="47" t="s">
        <v>29</v>
      </c>
      <c r="AD15" s="48">
        <f>'vyhodnotenie dotazníka'!D22</f>
        <v>0</v>
      </c>
      <c r="AE15" s="40" t="s">
        <v>37</v>
      </c>
      <c r="AF15" s="210"/>
      <c r="AG15" s="211"/>
      <c r="AH15" s="49" t="str">
        <f>IF(AND($AD$24=$AD$15,$AD$15&lt;&gt;0),"l","")</f>
        <v/>
      </c>
      <c r="AI15" s="50" t="str">
        <f>IF(AH15=""," ","lingvistický učebný štýl")</f>
        <v xml:space="preserve"> </v>
      </c>
      <c r="AQ15" s="47" t="s">
        <v>29</v>
      </c>
      <c r="AR15" s="48">
        <f>'vyhodnotenie dotazníka'!D31</f>
        <v>0</v>
      </c>
      <c r="AS15" s="40" t="s">
        <v>37</v>
      </c>
      <c r="AT15" s="210"/>
      <c r="AU15" s="211"/>
      <c r="AV15" s="49" t="str">
        <f>IF(AND($AR$24=$AR$15,$AR$15&lt;&gt;0),"l","")</f>
        <v/>
      </c>
      <c r="AW15" s="50" t="str">
        <f>IF(AV15=""," ","lingvistický učebný štýl")</f>
        <v xml:space="preserve"> </v>
      </c>
    </row>
    <row r="16" spans="1:56" x14ac:dyDescent="0.2">
      <c r="A16" s="51" t="s">
        <v>30</v>
      </c>
      <c r="B16" s="52">
        <f>'vyhodnotenie dotazníka'!E4</f>
        <v>0</v>
      </c>
      <c r="C16" s="205"/>
      <c r="D16" s="238"/>
      <c r="E16" s="239"/>
      <c r="F16" s="41" t="str">
        <f>IF(AND($B$24=$B$16,$B$16&lt;&gt;0),"l-m","")</f>
        <v/>
      </c>
      <c r="G16" s="50" t="str">
        <f>IF(F16=""," ","logicko-matematický učebný štýl")</f>
        <v xml:space="preserve"> </v>
      </c>
      <c r="O16" s="51" t="s">
        <v>30</v>
      </c>
      <c r="P16" s="52">
        <f>'vyhodnotenie dotazníka'!E13</f>
        <v>0</v>
      </c>
      <c r="Q16" s="42"/>
      <c r="R16" s="238"/>
      <c r="S16" s="239"/>
      <c r="T16" s="41" t="str">
        <f>IF(AND($P$24=$P$16,$P$16&lt;&gt;0),"l-m","")</f>
        <v/>
      </c>
      <c r="U16" s="50" t="str">
        <f>IF(T16=""," ","logicko-matematický učebný štýl")</f>
        <v xml:space="preserve"> </v>
      </c>
      <c r="AC16" s="51" t="s">
        <v>30</v>
      </c>
      <c r="AD16" s="52">
        <f>'vyhodnotenie dotazníka'!E22</f>
        <v>0</v>
      </c>
      <c r="AE16" s="42"/>
      <c r="AF16" s="238"/>
      <c r="AG16" s="239"/>
      <c r="AH16" s="41" t="str">
        <f>IF(AND($AD$24=$AD$16,$AD$16&lt;&gt;0),"l-m","")</f>
        <v/>
      </c>
      <c r="AI16" s="50" t="str">
        <f>IF(AH16=""," ","logicko-matematický učebný štýl")</f>
        <v xml:space="preserve"> </v>
      </c>
      <c r="AQ16" s="51" t="s">
        <v>30</v>
      </c>
      <c r="AR16" s="52">
        <f>'vyhodnotenie dotazníka'!E31</f>
        <v>0</v>
      </c>
      <c r="AS16" s="42"/>
      <c r="AT16" s="238"/>
      <c r="AU16" s="239"/>
      <c r="AV16" s="41" t="str">
        <f>IF(AND($AR$24=$AR$16,$AR$16&lt;&gt;0),"l-m","")</f>
        <v/>
      </c>
      <c r="AW16" s="50" t="str">
        <f>IF(AV16=""," ","logicko-matematický učebný štýl")</f>
        <v xml:space="preserve"> </v>
      </c>
    </row>
    <row r="17" spans="1:56" x14ac:dyDescent="0.2">
      <c r="A17" s="53" t="s">
        <v>31</v>
      </c>
      <c r="B17" s="54">
        <f>'vyhodnotenie dotazníka'!F4</f>
        <v>0</v>
      </c>
      <c r="C17" s="205"/>
      <c r="D17" s="202"/>
      <c r="E17" s="203"/>
      <c r="F17" s="41" t="str">
        <f>IF(AND($B$24=$B$17,$B$17&lt;&gt;0),"v","")</f>
        <v/>
      </c>
      <c r="G17" s="50" t="str">
        <f>IF(F17=""," ","vizuálny učebný štýl")</f>
        <v xml:space="preserve"> </v>
      </c>
      <c r="O17" s="53" t="s">
        <v>31</v>
      </c>
      <c r="P17" s="54">
        <f>'vyhodnotenie dotazníka'!F13</f>
        <v>0</v>
      </c>
      <c r="Q17" s="42"/>
      <c r="R17" s="202"/>
      <c r="S17" s="203"/>
      <c r="T17" s="41" t="str">
        <f>IF(AND($P$24=$P$17,$P$17&lt;&gt;0),"v","")</f>
        <v/>
      </c>
      <c r="U17" s="50" t="str">
        <f>IF(T17=""," ","vizuálny učebný štýl")</f>
        <v xml:space="preserve"> </v>
      </c>
      <c r="AC17" s="53" t="s">
        <v>31</v>
      </c>
      <c r="AD17" s="54">
        <f>'vyhodnotenie dotazníka'!F22</f>
        <v>0</v>
      </c>
      <c r="AE17" s="42"/>
      <c r="AF17" s="202"/>
      <c r="AG17" s="203"/>
      <c r="AH17" s="41" t="str">
        <f>IF(AND($AD$24=$AD$17,$AD$17&lt;&gt;0),"v","")</f>
        <v/>
      </c>
      <c r="AI17" s="50" t="str">
        <f>IF(AH17=""," ","vizuálny učebný štýl")</f>
        <v xml:space="preserve"> </v>
      </c>
      <c r="AQ17" s="53" t="s">
        <v>31</v>
      </c>
      <c r="AR17" s="54">
        <f>'vyhodnotenie dotazníka'!F31</f>
        <v>0</v>
      </c>
      <c r="AS17" s="42"/>
      <c r="AT17" s="202"/>
      <c r="AU17" s="203"/>
      <c r="AV17" s="41" t="str">
        <f>IF(AND($AR$24=$AR$17,$AR$17&lt;&gt;0),"v","")</f>
        <v/>
      </c>
      <c r="AW17" s="50" t="str">
        <f>IF(AV17=""," ","vizuálny učebný štýl")</f>
        <v xml:space="preserve"> </v>
      </c>
    </row>
    <row r="18" spans="1:56" x14ac:dyDescent="0.2">
      <c r="A18" s="55" t="s">
        <v>32</v>
      </c>
      <c r="B18" s="56">
        <f>'vyhodnotenie dotazníka'!G4</f>
        <v>0</v>
      </c>
      <c r="C18" s="205"/>
      <c r="D18" s="212"/>
      <c r="E18" s="213"/>
      <c r="F18" s="41" t="str">
        <f>IF(AND($B$24=$B$18,$B$18&lt;&gt;0),"t-k","")</f>
        <v/>
      </c>
      <c r="G18" s="50" t="str">
        <f>IF(F18=""," ","telesno-kinestetický učebný štýl")</f>
        <v xml:space="preserve"> </v>
      </c>
      <c r="O18" s="55" t="s">
        <v>32</v>
      </c>
      <c r="P18" s="56">
        <f>'vyhodnotenie dotazníka'!G13</f>
        <v>0</v>
      </c>
      <c r="Q18" s="42"/>
      <c r="R18" s="212"/>
      <c r="S18" s="213"/>
      <c r="T18" s="41" t="str">
        <f>IF(AND($P$24=$P$18,$P$18&lt;&gt;0),"t-k","")</f>
        <v/>
      </c>
      <c r="U18" s="50" t="str">
        <f>IF(T18=""," ","telesno-kinestetický učebný štýl")</f>
        <v xml:space="preserve"> </v>
      </c>
      <c r="AC18" s="55" t="s">
        <v>32</v>
      </c>
      <c r="AD18" s="56">
        <f>'vyhodnotenie dotazníka'!G22</f>
        <v>0</v>
      </c>
      <c r="AE18" s="42"/>
      <c r="AF18" s="212"/>
      <c r="AG18" s="213"/>
      <c r="AH18" s="41" t="str">
        <f>IF(AND($AD$24=$AD$18,$AD$18&lt;&gt;0),"t-k","")</f>
        <v/>
      </c>
      <c r="AI18" s="50" t="str">
        <f>IF(AH18=""," ","telesno-kinestetický učebný štýl")</f>
        <v xml:space="preserve"> </v>
      </c>
      <c r="AQ18" s="55" t="s">
        <v>32</v>
      </c>
      <c r="AR18" s="56">
        <f>'vyhodnotenie dotazníka'!G31</f>
        <v>0</v>
      </c>
      <c r="AS18" s="42"/>
      <c r="AT18" s="212"/>
      <c r="AU18" s="213"/>
      <c r="AV18" s="41" t="str">
        <f>IF(AND($AR$24=$AR$18,$AR$18&lt;&gt;0),"t-k","")</f>
        <v/>
      </c>
      <c r="AW18" s="50" t="str">
        <f>IF(AV18=""," ","telesno-kinestetický učebný štýl")</f>
        <v xml:space="preserve"> </v>
      </c>
    </row>
    <row r="19" spans="1:56" x14ac:dyDescent="0.2">
      <c r="A19" s="57" t="s">
        <v>33</v>
      </c>
      <c r="B19" s="58">
        <f>'vyhodnotenie dotazníka'!H4</f>
        <v>0</v>
      </c>
      <c r="C19" s="205"/>
      <c r="D19" s="236"/>
      <c r="E19" s="237"/>
      <c r="F19" s="41" t="str">
        <f>IF(AND($B$24=$B$19,$B$19&lt;&gt;0),"m","")</f>
        <v/>
      </c>
      <c r="G19" s="50" t="str">
        <f>IF(F19=""," ","muzikálny učebný štýl")</f>
        <v xml:space="preserve"> </v>
      </c>
      <c r="O19" s="57" t="s">
        <v>33</v>
      </c>
      <c r="P19" s="58">
        <f>'vyhodnotenie dotazníka'!H13</f>
        <v>0</v>
      </c>
      <c r="Q19" s="42"/>
      <c r="R19" s="236"/>
      <c r="S19" s="237"/>
      <c r="T19" s="41" t="str">
        <f>IF(AND($P$24=$P$19,$P$19&lt;&gt;0),"m","")</f>
        <v/>
      </c>
      <c r="U19" s="50" t="str">
        <f>IF(T19=""," ","muzikálny učebný štýl")</f>
        <v xml:space="preserve"> </v>
      </c>
      <c r="AC19" s="57" t="s">
        <v>33</v>
      </c>
      <c r="AD19" s="58">
        <f>'vyhodnotenie dotazníka'!H22</f>
        <v>0</v>
      </c>
      <c r="AE19" s="42"/>
      <c r="AF19" s="236"/>
      <c r="AG19" s="237"/>
      <c r="AH19" s="41" t="str">
        <f>IF(AND($AD$24=$AD$19,$AD$19&lt;&gt;0),"m","")</f>
        <v/>
      </c>
      <c r="AI19" s="50" t="str">
        <f>IF(AH19=""," ","muzikálny učebný štýl")</f>
        <v xml:space="preserve"> </v>
      </c>
      <c r="AQ19" s="57" t="s">
        <v>33</v>
      </c>
      <c r="AR19" s="58">
        <f>'vyhodnotenie dotazníka'!H31</f>
        <v>0</v>
      </c>
      <c r="AS19" s="42"/>
      <c r="AT19" s="236"/>
      <c r="AU19" s="237"/>
      <c r="AV19" s="41" t="str">
        <f>IF(AND($AR$24=$AR$19,$AR$19&lt;&gt;0),"m","")</f>
        <v/>
      </c>
      <c r="AW19" s="50" t="str">
        <f>IF(AV19=""," ","muzikálny učebný štýl")</f>
        <v xml:space="preserve"> </v>
      </c>
    </row>
    <row r="20" spans="1:56" x14ac:dyDescent="0.2">
      <c r="A20" s="59" t="s">
        <v>34</v>
      </c>
      <c r="B20" s="60">
        <f>'vyhodnotenie dotazníka'!I4</f>
        <v>0</v>
      </c>
      <c r="C20" s="205"/>
      <c r="D20" s="228"/>
      <c r="E20" s="229"/>
      <c r="F20" s="41" t="str">
        <f>IF(AND($B$24=$B$20,$B$20&lt;&gt;0),"ie","")</f>
        <v/>
      </c>
      <c r="G20" s="50" t="str">
        <f>IF(F20=""," ","interpersonálny učebný štýl")</f>
        <v xml:space="preserve"> </v>
      </c>
      <c r="O20" s="59" t="s">
        <v>34</v>
      </c>
      <c r="P20" s="60">
        <f>'vyhodnotenie dotazníka'!I13</f>
        <v>0</v>
      </c>
      <c r="Q20" s="42"/>
      <c r="R20" s="228"/>
      <c r="S20" s="229"/>
      <c r="T20" s="41" t="str">
        <f>IF(AND($P$24=$P$20,$P$20&lt;&gt;0),"ie","")</f>
        <v/>
      </c>
      <c r="U20" s="50" t="str">
        <f>IF(T20=""," ","interpersonálny učebný štýl")</f>
        <v xml:space="preserve"> </v>
      </c>
      <c r="AC20" s="59" t="s">
        <v>34</v>
      </c>
      <c r="AD20" s="60">
        <f>'vyhodnotenie dotazníka'!I22</f>
        <v>0</v>
      </c>
      <c r="AE20" s="42"/>
      <c r="AF20" s="228"/>
      <c r="AG20" s="229"/>
      <c r="AH20" s="41" t="str">
        <f>IF(AND($AD$24=$AD$20,$AD$20&lt;&gt;0),"ie","")</f>
        <v/>
      </c>
      <c r="AI20" s="50" t="str">
        <f>IF(AH20=""," ","interpersonálny učebný štýl")</f>
        <v xml:space="preserve"> </v>
      </c>
      <c r="AQ20" s="59" t="s">
        <v>34</v>
      </c>
      <c r="AR20" s="60">
        <f>'vyhodnotenie dotazníka'!I31</f>
        <v>0</v>
      </c>
      <c r="AS20" s="42"/>
      <c r="AT20" s="228"/>
      <c r="AU20" s="229"/>
      <c r="AV20" s="41" t="str">
        <f>IF(AND($AR$24=$AR$20,$AR$20&lt;&gt;0),"ie","")</f>
        <v/>
      </c>
      <c r="AW20" s="50" t="str">
        <f>IF(AV20=""," ","interpersonálny učebný štýl")</f>
        <v xml:space="preserve"> </v>
      </c>
    </row>
    <row r="21" spans="1:56" x14ac:dyDescent="0.2">
      <c r="A21" s="61" t="s">
        <v>35</v>
      </c>
      <c r="B21" s="62">
        <f>'vyhodnotenie dotazníka'!J4</f>
        <v>0</v>
      </c>
      <c r="C21" s="205"/>
      <c r="D21" s="230"/>
      <c r="E21" s="231"/>
      <c r="F21" s="41" t="str">
        <f>IF(AND($B$24=$B$21,$B$21&lt;&gt;0),"ia","")</f>
        <v/>
      </c>
      <c r="G21" s="50" t="str">
        <f>IF(F21=""," ","intrapersonálny učebný štýl")</f>
        <v xml:space="preserve"> </v>
      </c>
      <c r="O21" s="61" t="s">
        <v>35</v>
      </c>
      <c r="P21" s="62">
        <f>'vyhodnotenie dotazníka'!J13</f>
        <v>0</v>
      </c>
      <c r="Q21" s="42"/>
      <c r="R21" s="230"/>
      <c r="S21" s="231"/>
      <c r="T21" s="41" t="str">
        <f>IF(AND($P$24=$P$21,$P$21&lt;&gt;0),"ia","")</f>
        <v/>
      </c>
      <c r="U21" s="50" t="str">
        <f>IF(T21=""," ","intrapersonálny učebný štýl")</f>
        <v xml:space="preserve"> </v>
      </c>
      <c r="AC21" s="61" t="s">
        <v>35</v>
      </c>
      <c r="AD21" s="62">
        <f>'vyhodnotenie dotazníka'!J22</f>
        <v>0</v>
      </c>
      <c r="AE21" s="42"/>
      <c r="AF21" s="230"/>
      <c r="AG21" s="231"/>
      <c r="AH21" s="41" t="str">
        <f>IF(AND($AD$24=$AD$21,$AD$21&lt;&gt;0),"ia","")</f>
        <v/>
      </c>
      <c r="AI21" s="50" t="str">
        <f>IF(AH21=""," ","intrapersonálny učebný štýl")</f>
        <v xml:space="preserve"> </v>
      </c>
      <c r="AQ21" s="61" t="s">
        <v>35</v>
      </c>
      <c r="AR21" s="62">
        <f>'vyhodnotenie dotazníka'!J31</f>
        <v>0</v>
      </c>
      <c r="AS21" s="42"/>
      <c r="AT21" s="230"/>
      <c r="AU21" s="231"/>
      <c r="AV21" s="41" t="str">
        <f>IF(AND($AR$24=$AR$21,$AR$21&lt;&gt;0),"ia","")</f>
        <v/>
      </c>
      <c r="AW21" s="50" t="str">
        <f>IF(AV21=""," ","intrapersonálny učebný štýl")</f>
        <v xml:space="preserve"> </v>
      </c>
    </row>
    <row r="22" spans="1:56" x14ac:dyDescent="0.2">
      <c r="A22" s="63" t="s">
        <v>36</v>
      </c>
      <c r="B22" s="64">
        <f>'vyhodnotenie dotazníka'!K4</f>
        <v>0</v>
      </c>
      <c r="C22" s="206"/>
      <c r="D22" s="234"/>
      <c r="E22" s="235"/>
      <c r="F22" s="41" t="str">
        <f>IF(AND($B$24=$B$22,$B$22&lt;&gt;0),"pr","")</f>
        <v/>
      </c>
      <c r="G22" s="50" t="str">
        <f>IF(F22=""," ","prírodný učebný štýl")</f>
        <v xml:space="preserve"> </v>
      </c>
      <c r="O22" s="63" t="s">
        <v>36</v>
      </c>
      <c r="P22" s="64">
        <f>'vyhodnotenie dotazníka'!K13</f>
        <v>0</v>
      </c>
      <c r="Q22" s="43"/>
      <c r="R22" s="234"/>
      <c r="S22" s="235"/>
      <c r="T22" s="41" t="str">
        <f>IF(AND($P$24=$P$22,$P$22&lt;&gt;0),"pr","")</f>
        <v/>
      </c>
      <c r="U22" s="50" t="str">
        <f>IF(T22=""," ","prírodný učebný štýl")</f>
        <v xml:space="preserve"> </v>
      </c>
      <c r="AC22" s="63" t="s">
        <v>36</v>
      </c>
      <c r="AD22" s="64">
        <f>'vyhodnotenie dotazníka'!K22</f>
        <v>0</v>
      </c>
      <c r="AE22" s="43"/>
      <c r="AF22" s="234"/>
      <c r="AG22" s="235"/>
      <c r="AH22" s="41" t="str">
        <f>IF(AND($AD$24=$AD$22,$AD$22&lt;&gt;0),"pr","")</f>
        <v/>
      </c>
      <c r="AI22" s="50" t="str">
        <f>IF(AH22=""," ","prírodný učebný štýl")</f>
        <v xml:space="preserve"> </v>
      </c>
      <c r="AQ22" s="63" t="s">
        <v>36</v>
      </c>
      <c r="AR22" s="64">
        <f>'vyhodnotenie dotazníka'!K31</f>
        <v>0</v>
      </c>
      <c r="AS22" s="43"/>
      <c r="AT22" s="234"/>
      <c r="AU22" s="235"/>
      <c r="AV22" s="41" t="str">
        <f>IF(AND($AR$24=$AR$22,$AR$22&lt;&gt;0),"pr","")</f>
        <v/>
      </c>
      <c r="AW22" s="50" t="str">
        <f>IF(AV22=""," ","prírodný učebný štýl")</f>
        <v xml:space="preserve"> </v>
      </c>
    </row>
    <row r="23" spans="1:56" x14ac:dyDescent="0.2">
      <c r="D23" s="224"/>
      <c r="E23" s="240"/>
      <c r="F23" s="45"/>
      <c r="G23" s="66"/>
      <c r="R23" s="224"/>
      <c r="S23" s="240"/>
      <c r="T23" s="45"/>
      <c r="U23" s="66"/>
      <c r="AF23" s="224"/>
      <c r="AG23" s="240"/>
      <c r="AH23" s="45"/>
      <c r="AI23" s="66"/>
      <c r="AT23" s="224"/>
      <c r="AU23" s="240"/>
      <c r="AV23" s="45"/>
      <c r="AW23" s="66"/>
    </row>
    <row r="24" spans="1:56" ht="15.75" x14ac:dyDescent="0.25">
      <c r="A24" s="67" t="s">
        <v>25</v>
      </c>
      <c r="B24" s="68">
        <f>MAX(B15:B22)</f>
        <v>0</v>
      </c>
      <c r="D24" s="45"/>
      <c r="E24" s="45"/>
      <c r="F24" s="45"/>
      <c r="O24" s="67" t="s">
        <v>25</v>
      </c>
      <c r="P24" s="68">
        <f>MAX(P15:P22)</f>
        <v>0</v>
      </c>
      <c r="R24" s="45"/>
      <c r="S24" s="45"/>
      <c r="T24" s="45"/>
      <c r="AC24" s="67" t="s">
        <v>25</v>
      </c>
      <c r="AD24" s="68">
        <f>MAX(AD15:AD22)</f>
        <v>0</v>
      </c>
      <c r="AF24" s="45"/>
      <c r="AG24" s="45"/>
      <c r="AH24" s="45"/>
      <c r="AQ24" s="67" t="s">
        <v>25</v>
      </c>
      <c r="AR24" s="68">
        <f>MAX(AR15:AR22)</f>
        <v>0</v>
      </c>
      <c r="AT24" s="45"/>
      <c r="AU24" s="45"/>
      <c r="AV24" s="45"/>
    </row>
    <row r="25" spans="1:56" x14ac:dyDescent="0.2">
      <c r="A25" s="69"/>
      <c r="B25" s="190"/>
      <c r="C25" s="69"/>
      <c r="D25" s="69"/>
      <c r="E25" s="69"/>
      <c r="F25" s="69"/>
      <c r="G25" s="69"/>
      <c r="H25" s="69"/>
      <c r="I25" s="69"/>
      <c r="J25" s="69"/>
      <c r="K25" s="69"/>
      <c r="L25" s="69"/>
      <c r="M25" s="69"/>
      <c r="N25" s="69"/>
      <c r="O25" s="69"/>
      <c r="P25" s="190"/>
      <c r="Q25" s="69"/>
      <c r="R25" s="69"/>
      <c r="S25" s="69"/>
      <c r="T25" s="69"/>
      <c r="U25" s="69"/>
      <c r="V25" s="69"/>
      <c r="W25" s="69"/>
      <c r="X25" s="69"/>
      <c r="Y25" s="69"/>
      <c r="Z25" s="69"/>
      <c r="AA25" s="69"/>
      <c r="AB25" s="69"/>
      <c r="AC25" s="69"/>
      <c r="AD25" s="190"/>
      <c r="AE25" s="69"/>
      <c r="AF25" s="69"/>
      <c r="AG25" s="69"/>
      <c r="AH25" s="69"/>
      <c r="AI25" s="69"/>
      <c r="AJ25" s="69"/>
      <c r="AK25" s="69"/>
      <c r="AL25" s="69"/>
      <c r="AM25" s="69"/>
      <c r="AN25" s="69"/>
      <c r="AO25" s="69"/>
      <c r="AP25" s="69"/>
      <c r="AQ25" s="69"/>
      <c r="AR25" s="190"/>
      <c r="AS25" s="69"/>
      <c r="AT25" s="69"/>
      <c r="AU25" s="69"/>
      <c r="AV25" s="69"/>
      <c r="AW25" s="69"/>
      <c r="AX25" s="69"/>
      <c r="AY25" s="69"/>
      <c r="AZ25" s="69"/>
      <c r="BA25" s="69"/>
      <c r="BB25" s="69"/>
      <c r="BC25" s="69"/>
      <c r="BD25" s="69"/>
    </row>
    <row r="27" spans="1:56" ht="15" x14ac:dyDescent="0.2">
      <c r="A27" s="46" t="str">
        <f>'vyhodnotenie dotazníka'!B5</f>
        <v>p3</v>
      </c>
      <c r="B27" s="189" t="str">
        <f>'vyhodnotenie dotazníka'!C5</f>
        <v>m3</v>
      </c>
      <c r="O27" s="46" t="str">
        <f>'vyhodnotenie dotazníka'!B14</f>
        <v>p12</v>
      </c>
      <c r="P27" s="189" t="str">
        <f>'vyhodnotenie dotazníka'!C14</f>
        <v>m12</v>
      </c>
      <c r="AC27" s="46" t="str">
        <f>'vyhodnotenie dotazníka'!B23</f>
        <v>p21</v>
      </c>
      <c r="AD27" s="189" t="str">
        <f>'vyhodnotenie dotazníka'!C23</f>
        <v>m21</v>
      </c>
      <c r="AQ27" s="46" t="str">
        <f>'vyhodnotenie dotazníka'!B32</f>
        <v>p30</v>
      </c>
      <c r="AR27" s="189" t="str">
        <f>'vyhodnotenie dotazníka'!C32</f>
        <v>m30</v>
      </c>
    </row>
    <row r="28" spans="1:56" x14ac:dyDescent="0.2">
      <c r="A28" s="47" t="s">
        <v>29</v>
      </c>
      <c r="B28" s="48">
        <f>'vyhodnotenie dotazníka'!D5</f>
        <v>0</v>
      </c>
      <c r="C28" s="40" t="s">
        <v>37</v>
      </c>
      <c r="D28" s="210"/>
      <c r="E28" s="211"/>
      <c r="F28" s="49" t="str">
        <f>IF(AND($B$37=$B$28,$B$28&lt;&gt;0),"l","")</f>
        <v/>
      </c>
      <c r="G28" s="50" t="str">
        <f>IF(F28=""," ","lingvistický učebný štýl")</f>
        <v xml:space="preserve"> </v>
      </c>
      <c r="O28" s="47" t="s">
        <v>29</v>
      </c>
      <c r="P28" s="48">
        <f>'vyhodnotenie dotazníka'!D14</f>
        <v>0</v>
      </c>
      <c r="Q28" s="40" t="s">
        <v>37</v>
      </c>
      <c r="R28" s="210"/>
      <c r="S28" s="211"/>
      <c r="T28" s="49" t="str">
        <f>IF(AND($P$37=$P$28,$P$28&lt;&gt;0),"l","")</f>
        <v/>
      </c>
      <c r="U28" s="50" t="str">
        <f>IF(T28=""," ","lingvistický učebný štýl")</f>
        <v xml:space="preserve"> </v>
      </c>
      <c r="AC28" s="47" t="s">
        <v>29</v>
      </c>
      <c r="AD28" s="48">
        <f>'vyhodnotenie dotazníka'!D23</f>
        <v>0</v>
      </c>
      <c r="AE28" s="40" t="s">
        <v>37</v>
      </c>
      <c r="AF28" s="210"/>
      <c r="AG28" s="211"/>
      <c r="AH28" s="49" t="str">
        <f>IF(AND($AD$37=$AD$28,$AD$28&lt;&gt;0),"l","")</f>
        <v/>
      </c>
      <c r="AI28" s="50" t="str">
        <f>IF(AH28=""," ","lingvistický učebný štýl")</f>
        <v xml:space="preserve"> </v>
      </c>
      <c r="AQ28" s="47" t="s">
        <v>29</v>
      </c>
      <c r="AR28" s="48">
        <f>'vyhodnotenie dotazníka'!D32</f>
        <v>0</v>
      </c>
      <c r="AS28" s="40" t="s">
        <v>37</v>
      </c>
      <c r="AT28" s="210"/>
      <c r="AU28" s="211"/>
      <c r="AV28" s="49" t="str">
        <f>IF(AND($AR$37=$AR$28,$AR$28&lt;&gt;0),"l","")</f>
        <v/>
      </c>
      <c r="AW28" s="50" t="str">
        <f>IF(AV28=""," ","lingvistický učebný štýl")</f>
        <v xml:space="preserve"> </v>
      </c>
    </row>
    <row r="29" spans="1:56" x14ac:dyDescent="0.2">
      <c r="A29" s="51" t="s">
        <v>30</v>
      </c>
      <c r="B29" s="52">
        <f>'vyhodnotenie dotazníka'!E5</f>
        <v>0</v>
      </c>
      <c r="C29" s="205"/>
      <c r="D29" s="238"/>
      <c r="E29" s="239"/>
      <c r="F29" s="41" t="str">
        <f>IF(AND($B$37=$B$29,$B$29&lt;&gt;0),"l-m","")</f>
        <v/>
      </c>
      <c r="G29" s="50" t="str">
        <f>IF(F29=""," ","logicko-matematický učebný štýl")</f>
        <v xml:space="preserve"> </v>
      </c>
      <c r="O29" s="51" t="s">
        <v>30</v>
      </c>
      <c r="P29" s="52">
        <f>'vyhodnotenie dotazníka'!E14</f>
        <v>0</v>
      </c>
      <c r="Q29" s="205"/>
      <c r="R29" s="238"/>
      <c r="S29" s="239"/>
      <c r="T29" s="41" t="str">
        <f>IF(AND($P$37=$P$29,$P$29&lt;&gt;0),"l-m","")</f>
        <v/>
      </c>
      <c r="U29" s="50" t="str">
        <f>IF(T29=""," ","logicko-matematický učebný štýl")</f>
        <v xml:space="preserve"> </v>
      </c>
      <c r="AC29" s="51" t="s">
        <v>30</v>
      </c>
      <c r="AD29" s="52">
        <f>'vyhodnotenie dotazníka'!E23</f>
        <v>0</v>
      </c>
      <c r="AE29" s="205"/>
      <c r="AF29" s="238"/>
      <c r="AG29" s="239"/>
      <c r="AH29" s="41" t="str">
        <f>IF(AND($AD$37=$AD$29,$AD$29&lt;&gt;0),"l-m","")</f>
        <v/>
      </c>
      <c r="AI29" s="50" t="str">
        <f>IF(AH29=""," ","logicko-matematický učebný štýl")</f>
        <v xml:space="preserve"> </v>
      </c>
      <c r="AQ29" s="51" t="s">
        <v>30</v>
      </c>
      <c r="AR29" s="52">
        <f>'vyhodnotenie dotazníka'!E32</f>
        <v>0</v>
      </c>
      <c r="AS29" s="205"/>
      <c r="AT29" s="238"/>
      <c r="AU29" s="239"/>
      <c r="AV29" s="41" t="str">
        <f>IF(AND($AR$37=$AR$29,$AR$29&lt;&gt;0),"l-m","")</f>
        <v/>
      </c>
      <c r="AW29" s="50" t="str">
        <f>IF(AV29=""," ","logicko-matematický učebný štýl")</f>
        <v xml:space="preserve"> </v>
      </c>
    </row>
    <row r="30" spans="1:56" x14ac:dyDescent="0.2">
      <c r="A30" s="53" t="s">
        <v>31</v>
      </c>
      <c r="B30" s="54">
        <f>'vyhodnotenie dotazníka'!F5</f>
        <v>0</v>
      </c>
      <c r="C30" s="205"/>
      <c r="D30" s="202"/>
      <c r="E30" s="203"/>
      <c r="F30" s="41" t="str">
        <f>IF(AND($B$37=$B$30,$B$30&lt;&gt;0),"v","")</f>
        <v/>
      </c>
      <c r="G30" s="50" t="str">
        <f>IF(F30=""," ","vizuálny učebný štýl")</f>
        <v xml:space="preserve"> </v>
      </c>
      <c r="O30" s="53" t="s">
        <v>31</v>
      </c>
      <c r="P30" s="54">
        <f>'vyhodnotenie dotazníka'!F14</f>
        <v>0</v>
      </c>
      <c r="Q30" s="205"/>
      <c r="R30" s="202"/>
      <c r="S30" s="203"/>
      <c r="T30" s="41" t="str">
        <f>IF(AND($P$37=$P$30,$P$30&lt;&gt;0),"v","")</f>
        <v/>
      </c>
      <c r="U30" s="50" t="str">
        <f>IF(T30=""," ","vizuálny učebný štýl")</f>
        <v xml:space="preserve"> </v>
      </c>
      <c r="AC30" s="53" t="s">
        <v>31</v>
      </c>
      <c r="AD30" s="54">
        <f>'vyhodnotenie dotazníka'!F23</f>
        <v>0</v>
      </c>
      <c r="AE30" s="205"/>
      <c r="AF30" s="202"/>
      <c r="AG30" s="203"/>
      <c r="AH30" s="41" t="str">
        <f>IF(AND($AD$37=$AD$30,$AD$30&lt;&gt;0),"v","")</f>
        <v/>
      </c>
      <c r="AI30" s="50" t="str">
        <f>IF(AH30=""," ","vizuálny učebný štýl")</f>
        <v xml:space="preserve"> </v>
      </c>
      <c r="AQ30" s="53" t="s">
        <v>31</v>
      </c>
      <c r="AR30" s="54">
        <f>'vyhodnotenie dotazníka'!F32</f>
        <v>0</v>
      </c>
      <c r="AS30" s="205"/>
      <c r="AT30" s="202"/>
      <c r="AU30" s="203"/>
      <c r="AV30" s="41" t="str">
        <f>IF(AND($AR$37=$AR$30,$AR$30&lt;&gt;0),"v","")</f>
        <v/>
      </c>
      <c r="AW30" s="50" t="str">
        <f>IF(AV30=""," ","vizuálny učebný štýl")</f>
        <v xml:space="preserve"> </v>
      </c>
    </row>
    <row r="31" spans="1:56" x14ac:dyDescent="0.2">
      <c r="A31" s="55" t="s">
        <v>32</v>
      </c>
      <c r="B31" s="56">
        <f>'vyhodnotenie dotazníka'!G5</f>
        <v>0</v>
      </c>
      <c r="C31" s="205"/>
      <c r="D31" s="212"/>
      <c r="E31" s="213"/>
      <c r="F31" s="41" t="str">
        <f>IF(AND($B$37=$B$31,$B$31&lt;&gt;0),"t-k","")</f>
        <v/>
      </c>
      <c r="G31" s="50" t="str">
        <f>IF(F31=""," ","telesno-kinestetický učebný štýl")</f>
        <v xml:space="preserve"> </v>
      </c>
      <c r="O31" s="55" t="s">
        <v>32</v>
      </c>
      <c r="P31" s="56">
        <f>'vyhodnotenie dotazníka'!G14</f>
        <v>0</v>
      </c>
      <c r="Q31" s="205"/>
      <c r="R31" s="212"/>
      <c r="S31" s="213"/>
      <c r="T31" s="41" t="str">
        <f>IF(AND($P$37=$P$31,$P$31&lt;&gt;0),"t-k","")</f>
        <v/>
      </c>
      <c r="U31" s="50" t="str">
        <f>IF(T31=""," ","telesno-kinestetický učebný štýl")</f>
        <v xml:space="preserve"> </v>
      </c>
      <c r="AC31" s="55" t="s">
        <v>32</v>
      </c>
      <c r="AD31" s="56">
        <f>'vyhodnotenie dotazníka'!G23</f>
        <v>0</v>
      </c>
      <c r="AE31" s="205"/>
      <c r="AF31" s="212"/>
      <c r="AG31" s="213"/>
      <c r="AH31" s="41" t="str">
        <f>IF(AND($AD$37=$AD$31,$AD$31&lt;&gt;0),"t-k","")</f>
        <v/>
      </c>
      <c r="AI31" s="50" t="str">
        <f>IF(AH31=""," ","telesno-kinestetický učebný štýl")</f>
        <v xml:space="preserve"> </v>
      </c>
      <c r="AQ31" s="55" t="s">
        <v>32</v>
      </c>
      <c r="AR31" s="56">
        <f>'vyhodnotenie dotazníka'!G32</f>
        <v>0</v>
      </c>
      <c r="AS31" s="205"/>
      <c r="AT31" s="212"/>
      <c r="AU31" s="213"/>
      <c r="AV31" s="41" t="str">
        <f>IF(AND($AR$37=$AR$31,$AR$31&lt;&gt;0),"t-k","")</f>
        <v/>
      </c>
      <c r="AW31" s="50" t="str">
        <f>IF(AV31=""," ","telesno-kinestetický učebný štýl")</f>
        <v xml:space="preserve"> </v>
      </c>
    </row>
    <row r="32" spans="1:56" x14ac:dyDescent="0.2">
      <c r="A32" s="57" t="s">
        <v>33</v>
      </c>
      <c r="B32" s="58">
        <f>'vyhodnotenie dotazníka'!H5</f>
        <v>0</v>
      </c>
      <c r="C32" s="205"/>
      <c r="D32" s="236"/>
      <c r="E32" s="237"/>
      <c r="F32" s="41" t="str">
        <f>IF(AND($B$37=$B$32,$B$32&lt;&gt;0),"m","")</f>
        <v/>
      </c>
      <c r="G32" s="50" t="str">
        <f>IF(F32=""," ","muzikálny učebný štýl")</f>
        <v xml:space="preserve"> </v>
      </c>
      <c r="O32" s="57" t="s">
        <v>33</v>
      </c>
      <c r="P32" s="58">
        <f>'vyhodnotenie dotazníka'!H14</f>
        <v>0</v>
      </c>
      <c r="Q32" s="205"/>
      <c r="R32" s="236"/>
      <c r="S32" s="237"/>
      <c r="T32" s="41" t="str">
        <f>IF(AND($P$37=$P$32,$P$32&lt;&gt;0),"m","")</f>
        <v/>
      </c>
      <c r="U32" s="50" t="str">
        <f>IF(T32=""," ","muzikálny učebný štýl")</f>
        <v xml:space="preserve"> </v>
      </c>
      <c r="AC32" s="57" t="s">
        <v>33</v>
      </c>
      <c r="AD32" s="58">
        <f>'vyhodnotenie dotazníka'!H23</f>
        <v>0</v>
      </c>
      <c r="AE32" s="205"/>
      <c r="AF32" s="236"/>
      <c r="AG32" s="237"/>
      <c r="AH32" s="41" t="str">
        <f>IF(AND($AD$37=$AD$32,$AD$32&lt;&gt;0),"m","")</f>
        <v/>
      </c>
      <c r="AI32" s="50" t="str">
        <f>IF(AH32=""," ","muzikálny učebný štýl")</f>
        <v xml:space="preserve"> </v>
      </c>
      <c r="AQ32" s="57" t="s">
        <v>33</v>
      </c>
      <c r="AR32" s="58">
        <f>'vyhodnotenie dotazníka'!H32</f>
        <v>0</v>
      </c>
      <c r="AS32" s="205"/>
      <c r="AT32" s="236"/>
      <c r="AU32" s="237"/>
      <c r="AV32" s="41" t="str">
        <f>IF(AND($AR$37=$AR$32,$AR$32&lt;&gt;0),"m","")</f>
        <v/>
      </c>
      <c r="AW32" s="50" t="str">
        <f>IF(AV32=""," ","muzikálny učebný štýl")</f>
        <v xml:space="preserve"> </v>
      </c>
    </row>
    <row r="33" spans="1:56" x14ac:dyDescent="0.2">
      <c r="A33" s="59" t="s">
        <v>34</v>
      </c>
      <c r="B33" s="60">
        <f>'vyhodnotenie dotazníka'!I5</f>
        <v>0</v>
      </c>
      <c r="C33" s="205"/>
      <c r="D33" s="228"/>
      <c r="E33" s="229"/>
      <c r="F33" s="41" t="str">
        <f>IF(AND($B$37=$B$33,$B$33&lt;&gt;0),"ie","")</f>
        <v/>
      </c>
      <c r="G33" s="50" t="str">
        <f>IF(F33=""," ","interpersonálny učebný štýl")</f>
        <v xml:space="preserve"> </v>
      </c>
      <c r="O33" s="59" t="s">
        <v>34</v>
      </c>
      <c r="P33" s="60">
        <f>'vyhodnotenie dotazníka'!I14</f>
        <v>0</v>
      </c>
      <c r="Q33" s="205"/>
      <c r="R33" s="228"/>
      <c r="S33" s="229"/>
      <c r="T33" s="41" t="str">
        <f>IF(AND($P$37=$P$33,$P$33&lt;&gt;0),"ie","")</f>
        <v/>
      </c>
      <c r="U33" s="50" t="str">
        <f>IF(T33=""," ","interpersonálny učebný štýl")</f>
        <v xml:space="preserve"> </v>
      </c>
      <c r="AC33" s="59" t="s">
        <v>34</v>
      </c>
      <c r="AD33" s="60">
        <f>'vyhodnotenie dotazníka'!I23</f>
        <v>0</v>
      </c>
      <c r="AE33" s="205"/>
      <c r="AF33" s="228"/>
      <c r="AG33" s="229"/>
      <c r="AH33" s="41" t="str">
        <f>IF(AND($AD$37=$AD$33,$AD$33&lt;&gt;0),"ie","")</f>
        <v/>
      </c>
      <c r="AI33" s="50" t="str">
        <f>IF(AH33=""," ","interpersonálny učebný štýl")</f>
        <v xml:space="preserve"> </v>
      </c>
      <c r="AQ33" s="59" t="s">
        <v>34</v>
      </c>
      <c r="AR33" s="60">
        <f>'vyhodnotenie dotazníka'!I32</f>
        <v>0</v>
      </c>
      <c r="AS33" s="205"/>
      <c r="AT33" s="228"/>
      <c r="AU33" s="229"/>
      <c r="AV33" s="41" t="str">
        <f>IF(AND($AR$37=$AR$33,$AR$33&lt;&gt;0),"ie","")</f>
        <v/>
      </c>
      <c r="AW33" s="50" t="str">
        <f>IF(AV33=""," ","interpersonálny učebný štýl")</f>
        <v xml:space="preserve"> </v>
      </c>
    </row>
    <row r="34" spans="1:56" x14ac:dyDescent="0.2">
      <c r="A34" s="61" t="s">
        <v>35</v>
      </c>
      <c r="B34" s="62">
        <f>'vyhodnotenie dotazníka'!J5</f>
        <v>0</v>
      </c>
      <c r="C34" s="205"/>
      <c r="D34" s="230"/>
      <c r="E34" s="231"/>
      <c r="F34" s="41" t="str">
        <f>IF(AND($B$37=$B$34,$B$34&lt;&gt;0),"ia","")</f>
        <v/>
      </c>
      <c r="G34" s="50" t="str">
        <f>IF(F34=""," ","intrapersonálny učebný štýl")</f>
        <v xml:space="preserve"> </v>
      </c>
      <c r="O34" s="61" t="s">
        <v>35</v>
      </c>
      <c r="P34" s="62">
        <f>'vyhodnotenie dotazníka'!J14</f>
        <v>0</v>
      </c>
      <c r="Q34" s="205"/>
      <c r="R34" s="230"/>
      <c r="S34" s="231"/>
      <c r="T34" s="41" t="str">
        <f>IF(AND($P$37=$P$34,$P$34&lt;&gt;0),"ia","")</f>
        <v/>
      </c>
      <c r="U34" s="50" t="str">
        <f>IF(T34=""," ","intrapersonálny učebný štýl")</f>
        <v xml:space="preserve"> </v>
      </c>
      <c r="AC34" s="61" t="s">
        <v>35</v>
      </c>
      <c r="AD34" s="62">
        <f>'vyhodnotenie dotazníka'!J23</f>
        <v>0</v>
      </c>
      <c r="AE34" s="205"/>
      <c r="AF34" s="230"/>
      <c r="AG34" s="231"/>
      <c r="AH34" s="41" t="str">
        <f>IF(AND($AD$37=$AD$34,$AD$34&lt;&gt;0),"ia","")</f>
        <v/>
      </c>
      <c r="AI34" s="50" t="str">
        <f>IF(AH34=""," ","intrapersonálny učebný štýl")</f>
        <v xml:space="preserve"> </v>
      </c>
      <c r="AQ34" s="61" t="s">
        <v>35</v>
      </c>
      <c r="AR34" s="62">
        <f>'vyhodnotenie dotazníka'!J32</f>
        <v>0</v>
      </c>
      <c r="AS34" s="205"/>
      <c r="AT34" s="230"/>
      <c r="AU34" s="231"/>
      <c r="AV34" s="41" t="str">
        <f>IF(AND($AR$37=$AR$34,$AR$34&lt;&gt;0),"ia","")</f>
        <v/>
      </c>
      <c r="AW34" s="50" t="str">
        <f>IF(AV34=""," ","intrapersonálny učebný štýl")</f>
        <v xml:space="preserve"> </v>
      </c>
    </row>
    <row r="35" spans="1:56" x14ac:dyDescent="0.2">
      <c r="A35" s="63" t="s">
        <v>36</v>
      </c>
      <c r="B35" s="64">
        <f>'vyhodnotenie dotazníka'!K5</f>
        <v>0</v>
      </c>
      <c r="C35" s="206"/>
      <c r="D35" s="234"/>
      <c r="E35" s="235"/>
      <c r="F35" s="41" t="str">
        <f>IF(AND($B$37=$B$35,$B$35&lt;&gt;0),"pr","")</f>
        <v/>
      </c>
      <c r="G35" s="50" t="str">
        <f>IF(F35=""," ","prírodný učebný štýl")</f>
        <v xml:space="preserve"> </v>
      </c>
      <c r="O35" s="63" t="s">
        <v>36</v>
      </c>
      <c r="P35" s="64">
        <f>'vyhodnotenie dotazníka'!K14</f>
        <v>0</v>
      </c>
      <c r="Q35" s="206"/>
      <c r="R35" s="234"/>
      <c r="S35" s="235"/>
      <c r="T35" s="41" t="str">
        <f>IF(AND($P$37=$P$35,$P$35&lt;&gt;0),"pr","")</f>
        <v/>
      </c>
      <c r="U35" s="50" t="str">
        <f>IF(T35=""," ","prírodný učebný štýl")</f>
        <v xml:space="preserve"> </v>
      </c>
      <c r="AC35" s="63" t="s">
        <v>36</v>
      </c>
      <c r="AD35" s="64">
        <f>'vyhodnotenie dotazníka'!K23</f>
        <v>0</v>
      </c>
      <c r="AE35" s="206"/>
      <c r="AF35" s="234"/>
      <c r="AG35" s="235"/>
      <c r="AH35" s="41" t="str">
        <f>IF(AND($AD$37=$AD$35,$AD$35&lt;&gt;0),"pr","")</f>
        <v/>
      </c>
      <c r="AI35" s="50" t="str">
        <f>IF(AH35=""," ","prírodný učebný štýl")</f>
        <v xml:space="preserve"> </v>
      </c>
      <c r="AQ35" s="63" t="s">
        <v>36</v>
      </c>
      <c r="AR35" s="64">
        <f>'vyhodnotenie dotazníka'!K32</f>
        <v>0</v>
      </c>
      <c r="AS35" s="206"/>
      <c r="AT35" s="234"/>
      <c r="AU35" s="235"/>
      <c r="AV35" s="41" t="str">
        <f>IF(AND($AR$37=$AR$35,$AR$35&lt;&gt;0),"pr","")</f>
        <v/>
      </c>
      <c r="AW35" s="50" t="str">
        <f>IF(AV35=""," ","prírodný učebný štýl")</f>
        <v xml:space="preserve"> </v>
      </c>
    </row>
    <row r="36" spans="1:56" x14ac:dyDescent="0.2">
      <c r="D36" s="224"/>
      <c r="E36" s="240"/>
      <c r="F36" s="45"/>
      <c r="G36" s="66"/>
      <c r="R36" s="224"/>
      <c r="S36" s="240"/>
      <c r="T36" s="45"/>
      <c r="U36" s="66"/>
      <c r="AF36" s="224"/>
      <c r="AG36" s="240"/>
      <c r="AH36" s="45"/>
      <c r="AI36" s="66"/>
      <c r="AT36" s="224"/>
      <c r="AU36" s="240"/>
      <c r="AV36" s="45"/>
      <c r="AW36" s="66"/>
    </row>
    <row r="37" spans="1:56" ht="15.75" x14ac:dyDescent="0.25">
      <c r="A37" s="67" t="s">
        <v>25</v>
      </c>
      <c r="B37" s="68">
        <f>MAX(B28:B35)</f>
        <v>0</v>
      </c>
      <c r="D37" s="45"/>
      <c r="E37" s="45"/>
      <c r="F37" s="45"/>
      <c r="O37" s="67" t="s">
        <v>25</v>
      </c>
      <c r="P37" s="68">
        <f>MAX(P28:P35)</f>
        <v>0</v>
      </c>
      <c r="R37" s="45"/>
      <c r="S37" s="45"/>
      <c r="T37" s="45"/>
      <c r="AC37" s="67" t="s">
        <v>25</v>
      </c>
      <c r="AD37" s="68">
        <f>MAX(AD28:AD35)</f>
        <v>0</v>
      </c>
      <c r="AF37" s="45"/>
      <c r="AG37" s="45"/>
      <c r="AH37" s="45"/>
      <c r="AQ37" s="67" t="s">
        <v>25</v>
      </c>
      <c r="AR37" s="68">
        <f>MAX(AR28:AR35)</f>
        <v>0</v>
      </c>
      <c r="AT37" s="45"/>
      <c r="AU37" s="45"/>
      <c r="AV37" s="45"/>
    </row>
    <row r="38" spans="1:56" x14ac:dyDescent="0.2">
      <c r="A38" s="69"/>
      <c r="B38" s="190"/>
      <c r="C38" s="69"/>
      <c r="D38" s="69"/>
      <c r="E38" s="69"/>
      <c r="F38" s="69"/>
      <c r="G38" s="69"/>
      <c r="H38" s="69"/>
      <c r="I38" s="69"/>
      <c r="J38" s="69"/>
      <c r="K38" s="69"/>
      <c r="L38" s="69"/>
      <c r="M38" s="69"/>
      <c r="N38" s="69"/>
      <c r="O38" s="69"/>
      <c r="P38" s="190"/>
      <c r="Q38" s="69"/>
      <c r="R38" s="69"/>
      <c r="S38" s="69"/>
      <c r="T38" s="69"/>
      <c r="U38" s="69"/>
      <c r="V38" s="69"/>
      <c r="W38" s="69"/>
      <c r="X38" s="69"/>
      <c r="Y38" s="69"/>
      <c r="Z38" s="69"/>
      <c r="AA38" s="69"/>
      <c r="AB38" s="69"/>
      <c r="AC38" s="69"/>
      <c r="AD38" s="190"/>
      <c r="AE38" s="69"/>
      <c r="AF38" s="69"/>
      <c r="AG38" s="69"/>
      <c r="AH38" s="69"/>
      <c r="AI38" s="69"/>
      <c r="AJ38" s="69"/>
      <c r="AK38" s="69"/>
      <c r="AL38" s="69"/>
      <c r="AM38" s="69"/>
      <c r="AN38" s="69"/>
      <c r="AO38" s="69"/>
      <c r="AP38" s="69"/>
      <c r="AQ38" s="69"/>
      <c r="AR38" s="190"/>
      <c r="AS38" s="69"/>
      <c r="AT38" s="69"/>
      <c r="AU38" s="69"/>
      <c r="AV38" s="69"/>
      <c r="AW38" s="69"/>
      <c r="AX38" s="69"/>
      <c r="AY38" s="69"/>
      <c r="AZ38" s="69"/>
      <c r="BA38" s="69"/>
      <c r="BB38" s="69"/>
      <c r="BC38" s="69"/>
      <c r="BD38" s="69"/>
    </row>
    <row r="39" spans="1:56" ht="15" x14ac:dyDescent="0.2">
      <c r="A39" s="46" t="str">
        <f>'vyhodnotenie dotazníka'!B6</f>
        <v>p4</v>
      </c>
      <c r="B39" s="189" t="str">
        <f>'vyhodnotenie dotazníka'!C6</f>
        <v>m4</v>
      </c>
      <c r="O39" s="46" t="str">
        <f>'vyhodnotenie dotazníka'!B15</f>
        <v>p13</v>
      </c>
      <c r="P39" s="189" t="str">
        <f>'vyhodnotenie dotazníka'!C15</f>
        <v>m13</v>
      </c>
      <c r="AC39" s="46" t="str">
        <f>'vyhodnotenie dotazníka'!B24</f>
        <v>p22</v>
      </c>
      <c r="AD39" s="189" t="str">
        <f>'vyhodnotenie dotazníka'!C24</f>
        <v>m22</v>
      </c>
    </row>
    <row r="40" spans="1:56" x14ac:dyDescent="0.2">
      <c r="A40" s="47" t="s">
        <v>29</v>
      </c>
      <c r="B40" s="48">
        <f>'vyhodnotenie dotazníka'!D6</f>
        <v>0</v>
      </c>
      <c r="C40" s="40" t="s">
        <v>37</v>
      </c>
      <c r="D40" s="210"/>
      <c r="E40" s="211"/>
      <c r="F40" s="49" t="str">
        <f>IF(AND($B$49=$B$40,$B$40&lt;&gt;0),"l","")</f>
        <v/>
      </c>
      <c r="G40" s="50" t="str">
        <f>IF(F40=""," ","lingvistický učebný štýl")</f>
        <v xml:space="preserve"> </v>
      </c>
      <c r="O40" s="47" t="s">
        <v>29</v>
      </c>
      <c r="P40" s="48">
        <f>'vyhodnotenie dotazníka'!D15</f>
        <v>0</v>
      </c>
      <c r="Q40" s="40" t="s">
        <v>37</v>
      </c>
      <c r="R40" s="210"/>
      <c r="S40" s="211"/>
      <c r="T40" s="49" t="str">
        <f>IF(AND($P$49=$P$40,$P$40&lt;&gt;0),"l","")</f>
        <v/>
      </c>
      <c r="U40" s="50" t="str">
        <f>IF(T40=""," ","lingvistický učebný štýl")</f>
        <v xml:space="preserve"> </v>
      </c>
      <c r="AC40" s="47" t="s">
        <v>29</v>
      </c>
      <c r="AD40" s="48">
        <f>'vyhodnotenie dotazníka'!D24</f>
        <v>0</v>
      </c>
      <c r="AE40" s="40" t="s">
        <v>37</v>
      </c>
      <c r="AF40" s="210"/>
      <c r="AG40" s="211"/>
      <c r="AH40" s="49" t="str">
        <f>IF(AND($AD$49=$AD$40,$AD$40&lt;&gt;0),"l","")</f>
        <v/>
      </c>
      <c r="AI40" s="50" t="str">
        <f>IF(AH40=""," ","lingvistický učebný štýl")</f>
        <v xml:space="preserve"> </v>
      </c>
    </row>
    <row r="41" spans="1:56" x14ac:dyDescent="0.2">
      <c r="A41" s="51" t="s">
        <v>30</v>
      </c>
      <c r="B41" s="52">
        <f>'vyhodnotenie dotazníka'!E6</f>
        <v>0</v>
      </c>
      <c r="C41" s="205"/>
      <c r="D41" s="238"/>
      <c r="E41" s="239"/>
      <c r="F41" s="41" t="str">
        <f>IF(AND($B$49=$B$41,$B$41&lt;&gt;0),"l-m","")</f>
        <v/>
      </c>
      <c r="G41" s="50" t="str">
        <f>IF(F41=""," ","logicko-matematický učebný štýl")</f>
        <v xml:space="preserve"> </v>
      </c>
      <c r="O41" s="51" t="s">
        <v>30</v>
      </c>
      <c r="P41" s="52">
        <f>'vyhodnotenie dotazníka'!E15</f>
        <v>0</v>
      </c>
      <c r="Q41" s="205"/>
      <c r="R41" s="238"/>
      <c r="S41" s="239"/>
      <c r="T41" s="41" t="str">
        <f>IF(AND($P$49=$P$41,$P$41&lt;&gt;0),"l-m","")</f>
        <v/>
      </c>
      <c r="U41" s="50" t="str">
        <f>IF(T41=""," ","logicko-matematický učebný štýl")</f>
        <v xml:space="preserve"> </v>
      </c>
      <c r="AC41" s="51" t="s">
        <v>30</v>
      </c>
      <c r="AD41" s="52">
        <f>'vyhodnotenie dotazníka'!E24</f>
        <v>0</v>
      </c>
      <c r="AE41" s="205"/>
      <c r="AF41" s="238"/>
      <c r="AG41" s="239"/>
      <c r="AH41" s="41" t="str">
        <f>IF(AND($AD$49=$AD$41,$AD$41&lt;&gt;0),"l-m","")</f>
        <v/>
      </c>
      <c r="AI41" s="50" t="str">
        <f>IF(AH41=""," ","logicko-matematický učebný štýl")</f>
        <v xml:space="preserve"> </v>
      </c>
    </row>
    <row r="42" spans="1:56" x14ac:dyDescent="0.2">
      <c r="A42" s="53" t="s">
        <v>31</v>
      </c>
      <c r="B42" s="54">
        <f>'vyhodnotenie dotazníka'!F6</f>
        <v>0</v>
      </c>
      <c r="C42" s="205"/>
      <c r="D42" s="202"/>
      <c r="E42" s="203"/>
      <c r="F42" s="41" t="str">
        <f>IF(AND($B$49=$B$42,$B$42&lt;&gt;0),"v","")</f>
        <v/>
      </c>
      <c r="G42" s="50" t="str">
        <f>IF(F42=""," ","vizuálny učebný štýl")</f>
        <v xml:space="preserve"> </v>
      </c>
      <c r="O42" s="53" t="s">
        <v>31</v>
      </c>
      <c r="P42" s="54">
        <f>'vyhodnotenie dotazníka'!F15</f>
        <v>0</v>
      </c>
      <c r="Q42" s="205"/>
      <c r="R42" s="202"/>
      <c r="S42" s="203"/>
      <c r="T42" s="41" t="str">
        <f>IF(AND($P$49=$P$42,$P$42&lt;&gt;0),"v","")</f>
        <v/>
      </c>
      <c r="U42" s="50" t="str">
        <f>IF(T42=""," ","vizuálny učebný štýl")</f>
        <v xml:space="preserve"> </v>
      </c>
      <c r="AC42" s="53" t="s">
        <v>31</v>
      </c>
      <c r="AD42" s="54">
        <f>'vyhodnotenie dotazníka'!F24</f>
        <v>0</v>
      </c>
      <c r="AE42" s="205"/>
      <c r="AF42" s="202"/>
      <c r="AG42" s="203"/>
      <c r="AH42" s="41" t="str">
        <f>IF(AND($AD$49=$AD$42,$AD$42&lt;&gt;0),"v","")</f>
        <v/>
      </c>
      <c r="AI42" s="50" t="str">
        <f>IF(AH42=""," ","vizuálny učebný štýl")</f>
        <v xml:space="preserve"> </v>
      </c>
    </row>
    <row r="43" spans="1:56" x14ac:dyDescent="0.2">
      <c r="A43" s="55" t="s">
        <v>32</v>
      </c>
      <c r="B43" s="56">
        <f>'vyhodnotenie dotazníka'!G6</f>
        <v>0</v>
      </c>
      <c r="C43" s="205"/>
      <c r="D43" s="212"/>
      <c r="E43" s="213"/>
      <c r="F43" s="41" t="str">
        <f>IF(AND($B$49=$B$43,$B$43&lt;&gt;0),"t-k","")</f>
        <v/>
      </c>
      <c r="G43" s="50" t="str">
        <f>IF(F43=""," ","telesno-kinestetický učebný štýl")</f>
        <v xml:space="preserve"> </v>
      </c>
      <c r="O43" s="55" t="s">
        <v>32</v>
      </c>
      <c r="P43" s="56">
        <f>'vyhodnotenie dotazníka'!G15</f>
        <v>0</v>
      </c>
      <c r="Q43" s="205"/>
      <c r="R43" s="212"/>
      <c r="S43" s="213"/>
      <c r="T43" s="41" t="str">
        <f>IF(AND($P$49=$P$43,$P$43&lt;&gt;0),"t-k","")</f>
        <v/>
      </c>
      <c r="U43" s="50" t="str">
        <f>IF(T43=""," ","telesno-kinestetický učebný štýl")</f>
        <v xml:space="preserve"> </v>
      </c>
      <c r="AC43" s="55" t="s">
        <v>32</v>
      </c>
      <c r="AD43" s="56">
        <f>'vyhodnotenie dotazníka'!G24</f>
        <v>0</v>
      </c>
      <c r="AE43" s="205"/>
      <c r="AF43" s="212"/>
      <c r="AG43" s="213"/>
      <c r="AH43" s="41" t="str">
        <f>IF(AND($AD$49=$AD$43,$AD$43&lt;&gt;0),"t-k","")</f>
        <v/>
      </c>
      <c r="AI43" s="50" t="str">
        <f>IF(AH43=""," ","telesno-kinestetický učebný štýl")</f>
        <v xml:space="preserve"> </v>
      </c>
    </row>
    <row r="44" spans="1:56" x14ac:dyDescent="0.2">
      <c r="A44" s="57" t="s">
        <v>33</v>
      </c>
      <c r="B44" s="58">
        <f>'vyhodnotenie dotazníka'!H6</f>
        <v>0</v>
      </c>
      <c r="C44" s="205"/>
      <c r="D44" s="236"/>
      <c r="E44" s="237"/>
      <c r="F44" s="41" t="str">
        <f>IF(AND($B$49=$B$44,$B$44&lt;&gt;0),"m","")</f>
        <v/>
      </c>
      <c r="G44" s="50" t="str">
        <f>IF(F44=""," ","muzikálny učebný štýl")</f>
        <v xml:space="preserve"> </v>
      </c>
      <c r="O44" s="57" t="s">
        <v>33</v>
      </c>
      <c r="P44" s="58">
        <f>'vyhodnotenie dotazníka'!H15</f>
        <v>0</v>
      </c>
      <c r="Q44" s="205"/>
      <c r="R44" s="236"/>
      <c r="S44" s="237"/>
      <c r="T44" s="41" t="str">
        <f>IF(AND($P$49=$P$44,$P$44&lt;&gt;0),"m","")</f>
        <v/>
      </c>
      <c r="U44" s="50" t="str">
        <f>IF(T44=""," ","muzikálny učebný štýl")</f>
        <v xml:space="preserve"> </v>
      </c>
      <c r="AC44" s="57" t="s">
        <v>33</v>
      </c>
      <c r="AD44" s="58">
        <f>'vyhodnotenie dotazníka'!H24</f>
        <v>0</v>
      </c>
      <c r="AE44" s="205"/>
      <c r="AF44" s="236"/>
      <c r="AG44" s="237"/>
      <c r="AH44" s="41" t="str">
        <f>IF(AND($AD$49=$AD$44,$AD$44&lt;&gt;0),"m","")</f>
        <v/>
      </c>
      <c r="AI44" s="50" t="str">
        <f>IF(AH44=""," ","muzikálny učebný štýl")</f>
        <v xml:space="preserve"> </v>
      </c>
    </row>
    <row r="45" spans="1:56" x14ac:dyDescent="0.2">
      <c r="A45" s="59" t="s">
        <v>34</v>
      </c>
      <c r="B45" s="60">
        <f>'vyhodnotenie dotazníka'!I6</f>
        <v>0</v>
      </c>
      <c r="C45" s="205"/>
      <c r="D45" s="228"/>
      <c r="E45" s="229"/>
      <c r="F45" s="41" t="str">
        <f>IF(AND($B$49=$B$45,$B$45&lt;&gt;0),"ie","")</f>
        <v/>
      </c>
      <c r="G45" s="50" t="str">
        <f>IF(F45=""," ","interpersonálny učebný štýl")</f>
        <v xml:space="preserve"> </v>
      </c>
      <c r="O45" s="59" t="s">
        <v>34</v>
      </c>
      <c r="P45" s="60">
        <f>'vyhodnotenie dotazníka'!I15</f>
        <v>0</v>
      </c>
      <c r="Q45" s="205"/>
      <c r="R45" s="228"/>
      <c r="S45" s="229"/>
      <c r="T45" s="41" t="str">
        <f>IF(AND($P$49=$P$45,$P$45&lt;&gt;0),"ie","")</f>
        <v/>
      </c>
      <c r="U45" s="50" t="str">
        <f>IF(T45=""," ","interpersonálny učebný štýl")</f>
        <v xml:space="preserve"> </v>
      </c>
      <c r="AC45" s="59" t="s">
        <v>34</v>
      </c>
      <c r="AD45" s="60">
        <f>'vyhodnotenie dotazníka'!I24</f>
        <v>0</v>
      </c>
      <c r="AE45" s="205"/>
      <c r="AF45" s="228"/>
      <c r="AG45" s="229"/>
      <c r="AH45" s="41" t="str">
        <f>IF(AND($AD$49=$AD$45,$AD$45&lt;&gt;0),"ie","")</f>
        <v/>
      </c>
      <c r="AI45" s="50" t="str">
        <f>IF(AH45=""," ","interpersonálny učebný štýl")</f>
        <v xml:space="preserve"> </v>
      </c>
    </row>
    <row r="46" spans="1:56" x14ac:dyDescent="0.2">
      <c r="A46" s="61" t="s">
        <v>35</v>
      </c>
      <c r="B46" s="62">
        <f>'vyhodnotenie dotazníka'!J6</f>
        <v>0</v>
      </c>
      <c r="C46" s="205"/>
      <c r="D46" s="230"/>
      <c r="E46" s="231"/>
      <c r="F46" s="41" t="str">
        <f>IF(AND($B$49=$B$46,$B$46&lt;&gt;0),"ia","")</f>
        <v/>
      </c>
      <c r="G46" s="50" t="str">
        <f>IF(F46=""," ","intrapersonálny učebný štýl")</f>
        <v xml:space="preserve"> </v>
      </c>
      <c r="O46" s="61" t="s">
        <v>35</v>
      </c>
      <c r="P46" s="62">
        <f>'vyhodnotenie dotazníka'!J15</f>
        <v>0</v>
      </c>
      <c r="Q46" s="205"/>
      <c r="R46" s="230"/>
      <c r="S46" s="231"/>
      <c r="T46" s="41" t="str">
        <f>IF(AND($P$49=$P$46,$P$46&lt;&gt;0),"ia","")</f>
        <v/>
      </c>
      <c r="U46" s="50" t="str">
        <f>IF(T46=""," ","intrapersonálny učebný štýl")</f>
        <v xml:space="preserve"> </v>
      </c>
      <c r="AC46" s="61" t="s">
        <v>35</v>
      </c>
      <c r="AD46" s="62">
        <f>'vyhodnotenie dotazníka'!J24</f>
        <v>0</v>
      </c>
      <c r="AE46" s="205"/>
      <c r="AF46" s="230"/>
      <c r="AG46" s="231"/>
      <c r="AH46" s="41" t="str">
        <f>IF(AND($AD$49=$AD$46,$AD$46&lt;&gt;0),"ia","")</f>
        <v/>
      </c>
      <c r="AI46" s="50" t="str">
        <f>IF(AH46=""," ","intrapersonálny učebný štýl")</f>
        <v xml:space="preserve"> </v>
      </c>
    </row>
    <row r="47" spans="1:56" x14ac:dyDescent="0.2">
      <c r="A47" s="63" t="s">
        <v>36</v>
      </c>
      <c r="B47" s="64">
        <f>'vyhodnotenie dotazníka'!K6</f>
        <v>0</v>
      </c>
      <c r="C47" s="206"/>
      <c r="D47" s="234"/>
      <c r="E47" s="235"/>
      <c r="F47" s="41" t="str">
        <f>IF(AND($B$49=$B$47,$B$47&lt;&gt;0),"pr","")</f>
        <v/>
      </c>
      <c r="G47" s="50" t="str">
        <f>IF(F47=""," ","prírodný učebný štýl")</f>
        <v xml:space="preserve"> </v>
      </c>
      <c r="O47" s="63" t="s">
        <v>36</v>
      </c>
      <c r="P47" s="64">
        <f>'vyhodnotenie dotazníka'!K15</f>
        <v>0</v>
      </c>
      <c r="Q47" s="206"/>
      <c r="R47" s="234"/>
      <c r="S47" s="235"/>
      <c r="T47" s="41" t="str">
        <f>IF(AND($P$49=$P$47,$P$47&lt;&gt;0),"pr","")</f>
        <v/>
      </c>
      <c r="U47" s="50" t="str">
        <f>IF(T47=""," ","prírodný učebný štýl")</f>
        <v xml:space="preserve"> </v>
      </c>
      <c r="AC47" s="63" t="s">
        <v>36</v>
      </c>
      <c r="AD47" s="64">
        <f>'vyhodnotenie dotazníka'!K24</f>
        <v>0</v>
      </c>
      <c r="AE47" s="206"/>
      <c r="AF47" s="234"/>
      <c r="AG47" s="235"/>
      <c r="AH47" s="41" t="str">
        <f>IF(AND($AD$49=$AD$47,$AD$47&lt;&gt;0),"pr","")</f>
        <v/>
      </c>
      <c r="AI47" s="50" t="str">
        <f>IF(AH47=""," ","prírodný učebný štýl")</f>
        <v xml:space="preserve"> </v>
      </c>
    </row>
    <row r="48" spans="1:56" x14ac:dyDescent="0.2">
      <c r="D48" s="224"/>
      <c r="E48" s="240"/>
      <c r="F48" s="45"/>
      <c r="G48" s="66"/>
      <c r="R48" s="224"/>
      <c r="S48" s="240"/>
      <c r="T48" s="45"/>
      <c r="U48" s="66"/>
      <c r="AF48" s="224"/>
      <c r="AG48" s="240"/>
      <c r="AH48" s="45"/>
      <c r="AI48" s="66"/>
    </row>
    <row r="49" spans="1:42" ht="15.75" x14ac:dyDescent="0.25">
      <c r="A49" s="67" t="s">
        <v>25</v>
      </c>
      <c r="B49" s="68">
        <f>MAX(B40:B47)</f>
        <v>0</v>
      </c>
      <c r="D49" s="45"/>
      <c r="E49" s="45"/>
      <c r="F49" s="45"/>
      <c r="O49" s="67" t="s">
        <v>25</v>
      </c>
      <c r="P49" s="68">
        <f>MAX(P40:P47)</f>
        <v>0</v>
      </c>
      <c r="R49" s="45"/>
      <c r="S49" s="45"/>
      <c r="T49" s="45"/>
      <c r="AC49" s="67" t="s">
        <v>25</v>
      </c>
      <c r="AD49" s="68">
        <f>MAX(AD40:AD47)</f>
        <v>0</v>
      </c>
      <c r="AF49" s="45"/>
      <c r="AG49" s="45"/>
      <c r="AH49" s="45"/>
    </row>
    <row r="50" spans="1:42" x14ac:dyDescent="0.2">
      <c r="A50" s="69"/>
      <c r="B50" s="190"/>
      <c r="C50" s="69"/>
      <c r="D50" s="69"/>
      <c r="E50" s="69"/>
      <c r="F50" s="69"/>
      <c r="G50" s="69"/>
      <c r="H50" s="69"/>
      <c r="I50" s="69"/>
      <c r="J50" s="69"/>
      <c r="K50" s="69"/>
      <c r="L50" s="69"/>
      <c r="M50" s="69"/>
      <c r="N50" s="69"/>
      <c r="O50" s="69"/>
      <c r="P50" s="190"/>
      <c r="Q50" s="69"/>
      <c r="R50" s="69"/>
      <c r="S50" s="69"/>
      <c r="T50" s="69"/>
      <c r="U50" s="69"/>
      <c r="V50" s="69"/>
      <c r="W50" s="69"/>
      <c r="X50" s="69"/>
      <c r="Y50" s="69"/>
      <c r="Z50" s="69"/>
      <c r="AA50" s="69"/>
      <c r="AB50" s="69"/>
      <c r="AC50" s="69"/>
      <c r="AD50" s="190"/>
      <c r="AE50" s="69"/>
      <c r="AF50" s="69"/>
      <c r="AG50" s="69"/>
      <c r="AH50" s="69"/>
      <c r="AI50" s="69"/>
      <c r="AJ50" s="69"/>
      <c r="AK50" s="69"/>
      <c r="AL50" s="69"/>
      <c r="AM50" s="69"/>
      <c r="AN50" s="69"/>
      <c r="AO50" s="69"/>
      <c r="AP50" s="69"/>
    </row>
    <row r="52" spans="1:42" ht="15" x14ac:dyDescent="0.2">
      <c r="A52" s="46" t="str">
        <f>'vyhodnotenie dotazníka'!B7</f>
        <v>p5</v>
      </c>
      <c r="B52" s="189" t="str">
        <f>'vyhodnotenie dotazníka'!C7</f>
        <v>m5</v>
      </c>
      <c r="O52" s="46" t="str">
        <f>'vyhodnotenie dotazníka'!B16</f>
        <v>p14</v>
      </c>
      <c r="P52" s="189" t="str">
        <f>'vyhodnotenie dotazníka'!C16</f>
        <v>m14</v>
      </c>
      <c r="AC52" s="46" t="str">
        <f>'vyhodnotenie dotazníka'!B25</f>
        <v>p23</v>
      </c>
      <c r="AD52" s="189" t="str">
        <f>'vyhodnotenie dotazníka'!C25</f>
        <v>m23</v>
      </c>
    </row>
    <row r="53" spans="1:42" x14ac:dyDescent="0.2">
      <c r="A53" s="47" t="s">
        <v>29</v>
      </c>
      <c r="B53" s="48">
        <f>'vyhodnotenie dotazníka'!D7</f>
        <v>0</v>
      </c>
      <c r="C53" s="40" t="s">
        <v>37</v>
      </c>
      <c r="D53" s="210"/>
      <c r="E53" s="211"/>
      <c r="F53" s="49" t="str">
        <f>IF(AND($B$62=$B$53,$B$53&lt;&gt;0),"l","")</f>
        <v/>
      </c>
      <c r="G53" s="50" t="str">
        <f>IF(F53=""," ","lingvistický učebný štýl")</f>
        <v xml:space="preserve"> </v>
      </c>
      <c r="O53" s="47" t="s">
        <v>29</v>
      </c>
      <c r="P53" s="48">
        <f>'vyhodnotenie dotazníka'!D16</f>
        <v>0</v>
      </c>
      <c r="Q53" s="40" t="s">
        <v>37</v>
      </c>
      <c r="R53" s="210"/>
      <c r="S53" s="211"/>
      <c r="T53" s="49" t="str">
        <f>IF(AND($P$62=$P$53,$P$53&lt;&gt;0),"l","")</f>
        <v/>
      </c>
      <c r="U53" s="50" t="str">
        <f>IF(T53=""," ","lingvistický učebný štýl")</f>
        <v xml:space="preserve"> </v>
      </c>
      <c r="AC53" s="47" t="s">
        <v>29</v>
      </c>
      <c r="AD53" s="48">
        <f>'vyhodnotenie dotazníka'!D25</f>
        <v>0</v>
      </c>
      <c r="AE53" s="40" t="s">
        <v>37</v>
      </c>
      <c r="AF53" s="210"/>
      <c r="AG53" s="211"/>
      <c r="AH53" s="49" t="str">
        <f>IF(AND($AD$62=$AD$53,$AD$53&lt;&gt;0),"l","")</f>
        <v/>
      </c>
      <c r="AI53" s="50" t="str">
        <f>IF(AH53=""," ","lingvistický učebný štýl")</f>
        <v xml:space="preserve"> </v>
      </c>
    </row>
    <row r="54" spans="1:42" x14ac:dyDescent="0.2">
      <c r="A54" s="51" t="s">
        <v>30</v>
      </c>
      <c r="B54" s="52">
        <f>'vyhodnotenie dotazníka'!E7</f>
        <v>0</v>
      </c>
      <c r="C54" s="205"/>
      <c r="D54" s="238"/>
      <c r="E54" s="239"/>
      <c r="F54" s="41" t="str">
        <f>IF(AND($B$62=$B$54,$B$54&lt;&gt;0),"l-m","")</f>
        <v/>
      </c>
      <c r="G54" s="50" t="str">
        <f>IF(F54=""," ","logicko-matematický učebný štýl")</f>
        <v xml:space="preserve"> </v>
      </c>
      <c r="O54" s="51" t="s">
        <v>30</v>
      </c>
      <c r="P54" s="52">
        <f>'vyhodnotenie dotazníka'!E16</f>
        <v>0</v>
      </c>
      <c r="Q54" s="205"/>
      <c r="R54" s="238"/>
      <c r="S54" s="239"/>
      <c r="T54" s="41" t="str">
        <f>IF(AND($P$62=$P$54,$P$54&lt;&gt;0),"l-m","")</f>
        <v/>
      </c>
      <c r="U54" s="50" t="str">
        <f>IF(T54=""," ","logicko-matematický učebný štýl")</f>
        <v xml:space="preserve"> </v>
      </c>
      <c r="AC54" s="51" t="s">
        <v>30</v>
      </c>
      <c r="AD54" s="52">
        <f>'vyhodnotenie dotazníka'!E25</f>
        <v>0</v>
      </c>
      <c r="AE54" s="205"/>
      <c r="AF54" s="238"/>
      <c r="AG54" s="239"/>
      <c r="AH54" s="41" t="str">
        <f>IF(AND($AD$62=$AD$54,$AD$54&lt;&gt;0),"l-m","")</f>
        <v/>
      </c>
      <c r="AI54" s="50" t="str">
        <f>IF(AH54=""," ","logicko-matematický učebný štýl")</f>
        <v xml:space="preserve"> </v>
      </c>
    </row>
    <row r="55" spans="1:42" x14ac:dyDescent="0.2">
      <c r="A55" s="53" t="s">
        <v>31</v>
      </c>
      <c r="B55" s="54">
        <f>'vyhodnotenie dotazníka'!F7</f>
        <v>0</v>
      </c>
      <c r="C55" s="205"/>
      <c r="D55" s="202"/>
      <c r="E55" s="203"/>
      <c r="F55" s="41" t="str">
        <f>IF(AND($B$62=$B$55,$B$55&lt;&gt;0),"v","")</f>
        <v/>
      </c>
      <c r="G55" s="50" t="str">
        <f>IF(F55=""," ","vizuálny učebný štýl")</f>
        <v xml:space="preserve"> </v>
      </c>
      <c r="O55" s="53" t="s">
        <v>31</v>
      </c>
      <c r="P55" s="54">
        <f>'vyhodnotenie dotazníka'!F16</f>
        <v>0</v>
      </c>
      <c r="Q55" s="205"/>
      <c r="R55" s="202"/>
      <c r="S55" s="203"/>
      <c r="T55" s="41" t="str">
        <f>IF(AND($P$62=$P$55,$P$55&lt;&gt;0),"v","")</f>
        <v/>
      </c>
      <c r="U55" s="50" t="str">
        <f>IF(T55=""," ","vizuálny učebný štýl")</f>
        <v xml:space="preserve"> </v>
      </c>
      <c r="AC55" s="53" t="s">
        <v>31</v>
      </c>
      <c r="AD55" s="54">
        <f>'vyhodnotenie dotazníka'!F25</f>
        <v>0</v>
      </c>
      <c r="AE55" s="205"/>
      <c r="AF55" s="202"/>
      <c r="AG55" s="203"/>
      <c r="AH55" s="41" t="str">
        <f>IF(AND($AD$62=$AD$55,$AD$55&lt;&gt;0),"v","")</f>
        <v/>
      </c>
      <c r="AI55" s="50" t="str">
        <f>IF(AH55=""," ","vizuálny učebný štýl")</f>
        <v xml:space="preserve"> </v>
      </c>
    </row>
    <row r="56" spans="1:42" x14ac:dyDescent="0.2">
      <c r="A56" s="55" t="s">
        <v>32</v>
      </c>
      <c r="B56" s="56">
        <f>'vyhodnotenie dotazníka'!G7</f>
        <v>0</v>
      </c>
      <c r="C56" s="205"/>
      <c r="D56" s="212"/>
      <c r="E56" s="213"/>
      <c r="F56" s="41" t="str">
        <f>IF(AND($B$62=$B$56,$B$56&lt;&gt;0),"t-k","")</f>
        <v/>
      </c>
      <c r="G56" s="50" t="str">
        <f>IF(F56=""," ","telesno-kinestetický učebný štýl")</f>
        <v xml:space="preserve"> </v>
      </c>
      <c r="O56" s="55" t="s">
        <v>32</v>
      </c>
      <c r="P56" s="56">
        <f>'vyhodnotenie dotazníka'!G16</f>
        <v>0</v>
      </c>
      <c r="Q56" s="205"/>
      <c r="R56" s="212"/>
      <c r="S56" s="213"/>
      <c r="T56" s="41" t="str">
        <f>IF(AND($P$62=$P$56,$P$56&lt;&gt;0),"t-k","")</f>
        <v/>
      </c>
      <c r="U56" s="50" t="str">
        <f>IF(T56=""," ","telesno-kinestetický učebný štýl")</f>
        <v xml:space="preserve"> </v>
      </c>
      <c r="AC56" s="55" t="s">
        <v>32</v>
      </c>
      <c r="AD56" s="56">
        <f>'vyhodnotenie dotazníka'!G25</f>
        <v>0</v>
      </c>
      <c r="AE56" s="205"/>
      <c r="AF56" s="212"/>
      <c r="AG56" s="213"/>
      <c r="AH56" s="41" t="str">
        <f>IF(AND($AD$62=$AD$56,$AD$56&lt;&gt;0),"t-k","")</f>
        <v/>
      </c>
      <c r="AI56" s="50" t="str">
        <f>IF(AH56=""," ","telesno-kinestetický učebný štýl")</f>
        <v xml:space="preserve"> </v>
      </c>
    </row>
    <row r="57" spans="1:42" x14ac:dyDescent="0.2">
      <c r="A57" s="57" t="s">
        <v>33</v>
      </c>
      <c r="B57" s="58">
        <f>'vyhodnotenie dotazníka'!H7</f>
        <v>0</v>
      </c>
      <c r="C57" s="205"/>
      <c r="D57" s="236"/>
      <c r="E57" s="237"/>
      <c r="F57" s="41" t="str">
        <f>IF(AND($B$62=$B$57,$B$57&lt;&gt;0),"m","")</f>
        <v/>
      </c>
      <c r="G57" s="50" t="str">
        <f>IF(F57=""," ","muzikálny učebný štýl")</f>
        <v xml:space="preserve"> </v>
      </c>
      <c r="O57" s="57" t="s">
        <v>33</v>
      </c>
      <c r="P57" s="58">
        <f>'vyhodnotenie dotazníka'!H16</f>
        <v>0</v>
      </c>
      <c r="Q57" s="205"/>
      <c r="R57" s="236"/>
      <c r="S57" s="237"/>
      <c r="T57" s="41" t="str">
        <f>IF(AND($P$62=$P$57,$P$57&lt;&gt;0),"m","")</f>
        <v/>
      </c>
      <c r="U57" s="50" t="str">
        <f>IF(T57=""," ","muzikálny učebný štýl")</f>
        <v xml:space="preserve"> </v>
      </c>
      <c r="AC57" s="57" t="s">
        <v>33</v>
      </c>
      <c r="AD57" s="58">
        <f>'vyhodnotenie dotazníka'!H25</f>
        <v>0</v>
      </c>
      <c r="AE57" s="205"/>
      <c r="AF57" s="236"/>
      <c r="AG57" s="237"/>
      <c r="AH57" s="41" t="str">
        <f>IF(AND($AD$62=$AD$57,$AD$57&lt;&gt;0),"m","")</f>
        <v/>
      </c>
      <c r="AI57" s="50" t="str">
        <f>IF(AH57=""," ","muzikálny učebný štýl")</f>
        <v xml:space="preserve"> </v>
      </c>
    </row>
    <row r="58" spans="1:42" x14ac:dyDescent="0.2">
      <c r="A58" s="59" t="s">
        <v>34</v>
      </c>
      <c r="B58" s="60">
        <f>'vyhodnotenie dotazníka'!I7</f>
        <v>0</v>
      </c>
      <c r="C58" s="205"/>
      <c r="D58" s="228"/>
      <c r="E58" s="229"/>
      <c r="F58" s="41" t="str">
        <f>IF(AND($B$62=$B$58,$B$58&lt;&gt;0),"ie","")</f>
        <v/>
      </c>
      <c r="G58" s="50" t="str">
        <f>IF(F58=""," ","interpersonálny učebný štýl")</f>
        <v xml:space="preserve"> </v>
      </c>
      <c r="O58" s="59" t="s">
        <v>34</v>
      </c>
      <c r="P58" s="60">
        <f>'vyhodnotenie dotazníka'!I16</f>
        <v>0</v>
      </c>
      <c r="Q58" s="205"/>
      <c r="R58" s="228"/>
      <c r="S58" s="229"/>
      <c r="T58" s="41" t="str">
        <f>IF(AND($P$62=$P$58,$P$58&lt;&gt;0),"ie","")</f>
        <v/>
      </c>
      <c r="U58" s="50" t="str">
        <f>IF(T58=""," ","interpersonálny učebný štýl")</f>
        <v xml:space="preserve"> </v>
      </c>
      <c r="AC58" s="59" t="s">
        <v>34</v>
      </c>
      <c r="AD58" s="60">
        <f>'vyhodnotenie dotazníka'!I25</f>
        <v>0</v>
      </c>
      <c r="AE58" s="205"/>
      <c r="AF58" s="228"/>
      <c r="AG58" s="229"/>
      <c r="AH58" s="41" t="str">
        <f>IF(AND($AD$62=$AD$58,$AD$58&lt;&gt;0),"ie","")</f>
        <v/>
      </c>
      <c r="AI58" s="50" t="str">
        <f>IF(AH58=""," ","interpersonálny učebný štýl")</f>
        <v xml:space="preserve"> </v>
      </c>
    </row>
    <row r="59" spans="1:42" x14ac:dyDescent="0.2">
      <c r="A59" s="61" t="s">
        <v>35</v>
      </c>
      <c r="B59" s="62">
        <f>'vyhodnotenie dotazníka'!J7</f>
        <v>0</v>
      </c>
      <c r="C59" s="205"/>
      <c r="D59" s="230"/>
      <c r="E59" s="231"/>
      <c r="F59" s="41" t="str">
        <f>IF(AND($B$62=$B$59,$B$59&lt;&gt;0),"ia","")</f>
        <v/>
      </c>
      <c r="G59" s="50" t="str">
        <f>IF(F59=""," ","intrapersonálny učebný štýl")</f>
        <v xml:space="preserve"> </v>
      </c>
      <c r="O59" s="61" t="s">
        <v>35</v>
      </c>
      <c r="P59" s="62">
        <f>'vyhodnotenie dotazníka'!J16</f>
        <v>0</v>
      </c>
      <c r="Q59" s="205"/>
      <c r="R59" s="230"/>
      <c r="S59" s="231"/>
      <c r="T59" s="41" t="str">
        <f>IF(AND($P$62=$P$59,$P$59&lt;&gt;0),"ia","")</f>
        <v/>
      </c>
      <c r="U59" s="50" t="str">
        <f>IF(T59=""," ","intrapersonálny učebný štýl")</f>
        <v xml:space="preserve"> </v>
      </c>
      <c r="AC59" s="61" t="s">
        <v>35</v>
      </c>
      <c r="AD59" s="62">
        <f>'vyhodnotenie dotazníka'!J25</f>
        <v>0</v>
      </c>
      <c r="AE59" s="205"/>
      <c r="AF59" s="230"/>
      <c r="AG59" s="231"/>
      <c r="AH59" s="41" t="str">
        <f>IF(AND($AD$62=$AD$59,$AD$59&lt;&gt;0),"ia","")</f>
        <v/>
      </c>
      <c r="AI59" s="50" t="str">
        <f>IF(AH59=""," ","intrapersonálny učebný štýl")</f>
        <v xml:space="preserve"> </v>
      </c>
    </row>
    <row r="60" spans="1:42" x14ac:dyDescent="0.2">
      <c r="A60" s="63" t="s">
        <v>36</v>
      </c>
      <c r="B60" s="64">
        <f>'vyhodnotenie dotazníka'!K7</f>
        <v>0</v>
      </c>
      <c r="C60" s="206"/>
      <c r="D60" s="234"/>
      <c r="E60" s="235"/>
      <c r="F60" s="41" t="str">
        <f>IF(AND($B$62=$B$60,$B$60&lt;&gt;0),"pr","")</f>
        <v/>
      </c>
      <c r="G60" s="50" t="str">
        <f>IF(F60=""," ","prírodný učebný štýl")</f>
        <v xml:space="preserve"> </v>
      </c>
      <c r="O60" s="63" t="s">
        <v>36</v>
      </c>
      <c r="P60" s="64">
        <f>'vyhodnotenie dotazníka'!K16</f>
        <v>0</v>
      </c>
      <c r="Q60" s="206"/>
      <c r="R60" s="234"/>
      <c r="S60" s="235"/>
      <c r="T60" s="41" t="str">
        <f>IF(AND($P$62=$P$60,$P$60&lt;&gt;0),"pr","")</f>
        <v/>
      </c>
      <c r="U60" s="50" t="str">
        <f>IF(T60=""," ","prírodný učebný štýl")</f>
        <v xml:space="preserve"> </v>
      </c>
      <c r="AC60" s="63" t="s">
        <v>36</v>
      </c>
      <c r="AD60" s="64">
        <f>'vyhodnotenie dotazníka'!K25</f>
        <v>0</v>
      </c>
      <c r="AE60" s="206"/>
      <c r="AF60" s="234"/>
      <c r="AG60" s="235"/>
      <c r="AH60" s="41" t="str">
        <f>IF(AND($AD$62=$AD$60,$AD$60&lt;&gt;0),"pr","")</f>
        <v/>
      </c>
      <c r="AI60" s="50" t="str">
        <f>IF(AH60=""," ","prírodný učebný štýl")</f>
        <v xml:space="preserve"> </v>
      </c>
    </row>
    <row r="61" spans="1:42" x14ac:dyDescent="0.2">
      <c r="D61" s="224"/>
      <c r="E61" s="240"/>
      <c r="F61" s="45"/>
      <c r="G61" s="66"/>
      <c r="R61" s="224"/>
      <c r="S61" s="240"/>
      <c r="T61" s="45"/>
      <c r="U61" s="66"/>
      <c r="AF61" s="224"/>
      <c r="AG61" s="240"/>
      <c r="AH61" s="45"/>
      <c r="AI61" s="66"/>
    </row>
    <row r="62" spans="1:42" ht="15.75" x14ac:dyDescent="0.25">
      <c r="A62" s="67" t="s">
        <v>25</v>
      </c>
      <c r="B62" s="68">
        <f>MAX(B53:B60)</f>
        <v>0</v>
      </c>
      <c r="D62" s="45"/>
      <c r="E62" s="45"/>
      <c r="F62" s="45"/>
      <c r="O62" s="67" t="s">
        <v>25</v>
      </c>
      <c r="P62" s="68">
        <f>MAX(P53:P60)</f>
        <v>0</v>
      </c>
      <c r="R62" s="45"/>
      <c r="S62" s="45"/>
      <c r="T62" s="45"/>
      <c r="AC62" s="67" t="s">
        <v>25</v>
      </c>
      <c r="AD62" s="68">
        <f>MAX(AD53:AD60)</f>
        <v>0</v>
      </c>
      <c r="AF62" s="45"/>
      <c r="AG62" s="45"/>
      <c r="AH62" s="45"/>
    </row>
    <row r="63" spans="1:42" x14ac:dyDescent="0.2">
      <c r="A63" s="69"/>
      <c r="B63" s="190"/>
      <c r="C63" s="69"/>
      <c r="D63" s="69"/>
      <c r="E63" s="69"/>
      <c r="F63" s="69"/>
      <c r="G63" s="69"/>
      <c r="H63" s="69"/>
      <c r="I63" s="69"/>
      <c r="J63" s="69"/>
      <c r="K63" s="69"/>
      <c r="L63" s="69"/>
      <c r="M63" s="69"/>
      <c r="N63" s="69"/>
      <c r="O63" s="69"/>
      <c r="P63" s="190"/>
      <c r="Q63" s="69"/>
      <c r="R63" s="69"/>
      <c r="S63" s="69"/>
      <c r="T63" s="69"/>
      <c r="U63" s="69"/>
      <c r="V63" s="69"/>
      <c r="W63" s="69"/>
      <c r="X63" s="69"/>
      <c r="Y63" s="69"/>
      <c r="Z63" s="69"/>
      <c r="AA63" s="69"/>
      <c r="AB63" s="69"/>
      <c r="AC63" s="69"/>
      <c r="AD63" s="190"/>
      <c r="AE63" s="69"/>
      <c r="AF63" s="69"/>
      <c r="AG63" s="69"/>
      <c r="AH63" s="69"/>
      <c r="AI63" s="69"/>
      <c r="AJ63" s="69"/>
      <c r="AK63" s="69"/>
      <c r="AL63" s="69"/>
      <c r="AM63" s="69"/>
      <c r="AN63" s="69"/>
      <c r="AO63" s="69"/>
      <c r="AP63" s="69"/>
    </row>
    <row r="65" spans="1:42" ht="15" x14ac:dyDescent="0.2">
      <c r="A65" s="46" t="str">
        <f>'vyhodnotenie dotazníka'!B8</f>
        <v>p6</v>
      </c>
      <c r="B65" s="189" t="str">
        <f>'vyhodnotenie dotazníka'!C8</f>
        <v>m6</v>
      </c>
      <c r="O65" s="46" t="str">
        <f>'vyhodnotenie dotazníka'!B17</f>
        <v>p15</v>
      </c>
      <c r="P65" s="189" t="str">
        <f>'vyhodnotenie dotazníka'!C17</f>
        <v>m15</v>
      </c>
      <c r="AC65" s="46" t="str">
        <f>'vyhodnotenie dotazníka'!B26</f>
        <v>p24</v>
      </c>
      <c r="AD65" s="189" t="str">
        <f>'vyhodnotenie dotazníka'!C26</f>
        <v>m24</v>
      </c>
    </row>
    <row r="66" spans="1:42" x14ac:dyDescent="0.2">
      <c r="A66" s="47" t="s">
        <v>29</v>
      </c>
      <c r="B66" s="48">
        <f>'vyhodnotenie dotazníka'!D8</f>
        <v>0</v>
      </c>
      <c r="C66" s="40" t="s">
        <v>37</v>
      </c>
      <c r="D66" s="210"/>
      <c r="E66" s="211"/>
      <c r="F66" s="49" t="str">
        <f>IF(AND($B$75=$B$66,$B$66&lt;&gt;0),"l","")</f>
        <v/>
      </c>
      <c r="G66" s="50" t="str">
        <f>IF(F66=""," ","lingvistický učebný štýl")</f>
        <v xml:space="preserve"> </v>
      </c>
      <c r="O66" s="47" t="s">
        <v>29</v>
      </c>
      <c r="P66" s="48">
        <f>'vyhodnotenie dotazníka'!D17</f>
        <v>0</v>
      </c>
      <c r="Q66" s="40" t="s">
        <v>37</v>
      </c>
      <c r="R66" s="210"/>
      <c r="S66" s="211"/>
      <c r="T66" s="49" t="str">
        <f>IF(AND($P$75=$P$66,$P$66&lt;&gt;0),"l","")</f>
        <v/>
      </c>
      <c r="U66" s="50" t="str">
        <f>IF(T66=""," ","lingvistický učebný štýl")</f>
        <v xml:space="preserve"> </v>
      </c>
      <c r="AC66" s="47" t="s">
        <v>29</v>
      </c>
      <c r="AD66" s="48">
        <f>'vyhodnotenie dotazníka'!D26</f>
        <v>0</v>
      </c>
      <c r="AE66" s="40" t="s">
        <v>37</v>
      </c>
      <c r="AF66" s="210"/>
      <c r="AG66" s="211"/>
      <c r="AH66" s="49" t="str">
        <f>IF(AND($AD$75=$AD$66,$AD$66&lt;&gt;0),"l","")</f>
        <v/>
      </c>
      <c r="AI66" s="50" t="str">
        <f>IF(AH66=""," ","lingvistický učebný štýl")</f>
        <v xml:space="preserve"> </v>
      </c>
    </row>
    <row r="67" spans="1:42" x14ac:dyDescent="0.2">
      <c r="A67" s="51" t="s">
        <v>30</v>
      </c>
      <c r="B67" s="52">
        <f>'vyhodnotenie dotazníka'!E8</f>
        <v>0</v>
      </c>
      <c r="C67" s="205"/>
      <c r="D67" s="238"/>
      <c r="E67" s="239"/>
      <c r="F67" s="41" t="str">
        <f>IF(AND($B$75=$B$67,$B$67&lt;&gt;0),"l-m","")</f>
        <v/>
      </c>
      <c r="G67" s="50" t="str">
        <f>IF(F67=""," ","logicko-matematický učebný štýl")</f>
        <v xml:space="preserve"> </v>
      </c>
      <c r="O67" s="51" t="s">
        <v>30</v>
      </c>
      <c r="P67" s="52">
        <f>'vyhodnotenie dotazníka'!E17</f>
        <v>0</v>
      </c>
      <c r="Q67" s="205"/>
      <c r="R67" s="238"/>
      <c r="S67" s="239"/>
      <c r="T67" s="41" t="str">
        <f>IF(AND($P$75=$P$67,$P$67&lt;&gt;0),"l-m","")</f>
        <v/>
      </c>
      <c r="U67" s="50" t="str">
        <f>IF(T67=""," ","logicko-matematický učebný štýl")</f>
        <v xml:space="preserve"> </v>
      </c>
      <c r="AC67" s="51" t="s">
        <v>30</v>
      </c>
      <c r="AD67" s="52">
        <f>'vyhodnotenie dotazníka'!E26</f>
        <v>0</v>
      </c>
      <c r="AE67" s="205"/>
      <c r="AF67" s="238"/>
      <c r="AG67" s="239"/>
      <c r="AH67" s="41" t="str">
        <f>IF(AND($AD$75=$AD$67,$AD$67&lt;&gt;0),"l-m","")</f>
        <v/>
      </c>
      <c r="AI67" s="50" t="str">
        <f>IF(AH67=""," ","logicko-matematický učebný štýl")</f>
        <v xml:space="preserve"> </v>
      </c>
    </row>
    <row r="68" spans="1:42" x14ac:dyDescent="0.2">
      <c r="A68" s="53" t="s">
        <v>31</v>
      </c>
      <c r="B68" s="54">
        <f>'vyhodnotenie dotazníka'!F8</f>
        <v>0</v>
      </c>
      <c r="C68" s="205"/>
      <c r="D68" s="202"/>
      <c r="E68" s="203"/>
      <c r="F68" s="41" t="str">
        <f>IF(AND($B$75=$B$68,$B$68&lt;&gt;0),"v","")</f>
        <v/>
      </c>
      <c r="G68" s="50" t="str">
        <f>IF(F68=""," ","vizuálny učebný štýl")</f>
        <v xml:space="preserve"> </v>
      </c>
      <c r="O68" s="53" t="s">
        <v>31</v>
      </c>
      <c r="P68" s="54">
        <f>'vyhodnotenie dotazníka'!F17</f>
        <v>0</v>
      </c>
      <c r="Q68" s="205"/>
      <c r="R68" s="202"/>
      <c r="S68" s="203"/>
      <c r="T68" s="41" t="str">
        <f>IF(AND($P$75=$P$68,$P$68&lt;&gt;0),"v","")</f>
        <v/>
      </c>
      <c r="U68" s="50" t="str">
        <f>IF(T68=""," ","vizuálny učebný štýl")</f>
        <v xml:space="preserve"> </v>
      </c>
      <c r="AC68" s="53" t="s">
        <v>31</v>
      </c>
      <c r="AD68" s="54">
        <f>'vyhodnotenie dotazníka'!F26</f>
        <v>0</v>
      </c>
      <c r="AE68" s="205"/>
      <c r="AF68" s="202"/>
      <c r="AG68" s="203"/>
      <c r="AH68" s="41" t="str">
        <f>IF(AND($AD$75=$AD$68,$AD$68&lt;&gt;0),"v","")</f>
        <v/>
      </c>
      <c r="AI68" s="50" t="str">
        <f>IF(AH68=""," ","vizuálny učebný štýl")</f>
        <v xml:space="preserve"> </v>
      </c>
    </row>
    <row r="69" spans="1:42" x14ac:dyDescent="0.2">
      <c r="A69" s="55" t="s">
        <v>32</v>
      </c>
      <c r="B69" s="56">
        <f>'vyhodnotenie dotazníka'!G8</f>
        <v>0</v>
      </c>
      <c r="C69" s="205"/>
      <c r="D69" s="212"/>
      <c r="E69" s="213"/>
      <c r="F69" s="41" t="str">
        <f>IF(AND($B$75=$B$69,$B$69&lt;&gt;0),"t-k","")</f>
        <v/>
      </c>
      <c r="G69" s="50" t="str">
        <f>IF(F69=""," ","telesno-kinestetický učebný štýl")</f>
        <v xml:space="preserve"> </v>
      </c>
      <c r="O69" s="55" t="s">
        <v>32</v>
      </c>
      <c r="P69" s="56">
        <f>'vyhodnotenie dotazníka'!G17</f>
        <v>0</v>
      </c>
      <c r="Q69" s="205"/>
      <c r="R69" s="212"/>
      <c r="S69" s="213"/>
      <c r="T69" s="41" t="str">
        <f>IF(AND($P$75=$P$69,$P$69&lt;&gt;0),"t-k","")</f>
        <v/>
      </c>
      <c r="U69" s="50" t="str">
        <f>IF(T69=""," ","telesno-kinestetický učebný štýl")</f>
        <v xml:space="preserve"> </v>
      </c>
      <c r="AC69" s="55" t="s">
        <v>32</v>
      </c>
      <c r="AD69" s="56">
        <f>'vyhodnotenie dotazníka'!G26</f>
        <v>0</v>
      </c>
      <c r="AE69" s="205"/>
      <c r="AF69" s="212"/>
      <c r="AG69" s="213"/>
      <c r="AH69" s="41" t="str">
        <f>IF(AND($AD$75=$AD$69,$AD$69&lt;&gt;0),"t-k","")</f>
        <v/>
      </c>
      <c r="AI69" s="50" t="str">
        <f>IF(AH69=""," ","telesno-kinestetický učebný štýl")</f>
        <v xml:space="preserve"> </v>
      </c>
    </row>
    <row r="70" spans="1:42" x14ac:dyDescent="0.2">
      <c r="A70" s="57" t="s">
        <v>33</v>
      </c>
      <c r="B70" s="58">
        <f>'vyhodnotenie dotazníka'!H8</f>
        <v>0</v>
      </c>
      <c r="C70" s="205"/>
      <c r="D70" s="236"/>
      <c r="E70" s="237"/>
      <c r="F70" s="41" t="str">
        <f>IF(AND($B$75=$B$70,$B$70&lt;&gt;0),"m","")</f>
        <v/>
      </c>
      <c r="G70" s="50" t="str">
        <f>IF(F70=""," ","muzikálny učebný štýl")</f>
        <v xml:space="preserve"> </v>
      </c>
      <c r="O70" s="57" t="s">
        <v>33</v>
      </c>
      <c r="P70" s="58">
        <f>'vyhodnotenie dotazníka'!H17</f>
        <v>0</v>
      </c>
      <c r="Q70" s="205"/>
      <c r="R70" s="236"/>
      <c r="S70" s="237"/>
      <c r="T70" s="41" t="str">
        <f>IF(AND($P$75=$P$70,$P$70&lt;&gt;0),"m","")</f>
        <v/>
      </c>
      <c r="U70" s="50" t="str">
        <f>IF(T70=""," ","muzikálny učebný štýl")</f>
        <v xml:space="preserve"> </v>
      </c>
      <c r="AC70" s="57" t="s">
        <v>33</v>
      </c>
      <c r="AD70" s="58">
        <f>'vyhodnotenie dotazníka'!H26</f>
        <v>0</v>
      </c>
      <c r="AE70" s="205"/>
      <c r="AF70" s="236"/>
      <c r="AG70" s="237"/>
      <c r="AH70" s="41" t="str">
        <f>IF(AND($AD$75=$AD$70,$AD$70&lt;&gt;0),"m","")</f>
        <v/>
      </c>
      <c r="AI70" s="50" t="str">
        <f>IF(AH70=""," ","muzikálny učebný štýl")</f>
        <v xml:space="preserve"> </v>
      </c>
    </row>
    <row r="71" spans="1:42" x14ac:dyDescent="0.2">
      <c r="A71" s="59" t="s">
        <v>34</v>
      </c>
      <c r="B71" s="60">
        <f>'vyhodnotenie dotazníka'!I8</f>
        <v>0</v>
      </c>
      <c r="C71" s="205"/>
      <c r="D71" s="228"/>
      <c r="E71" s="229"/>
      <c r="F71" s="41" t="str">
        <f>IF(AND($B$75=$B$71,$B$71&lt;&gt;0),"ie","")</f>
        <v/>
      </c>
      <c r="G71" s="50" t="str">
        <f>IF(F71=""," ","interpersonálny učebný štýl")</f>
        <v xml:space="preserve"> </v>
      </c>
      <c r="O71" s="59" t="s">
        <v>34</v>
      </c>
      <c r="P71" s="60">
        <f>'vyhodnotenie dotazníka'!I17</f>
        <v>0</v>
      </c>
      <c r="Q71" s="205"/>
      <c r="R71" s="228"/>
      <c r="S71" s="229"/>
      <c r="T71" s="41" t="str">
        <f>IF(AND($P$75=$P$71,$P$71&lt;&gt;0),"ie","")</f>
        <v/>
      </c>
      <c r="U71" s="50" t="str">
        <f>IF(T71=""," ","interpersonálny učebný štýl")</f>
        <v xml:space="preserve"> </v>
      </c>
      <c r="AC71" s="59" t="s">
        <v>34</v>
      </c>
      <c r="AD71" s="60">
        <f>'vyhodnotenie dotazníka'!I26</f>
        <v>0</v>
      </c>
      <c r="AE71" s="205"/>
      <c r="AF71" s="228"/>
      <c r="AG71" s="229"/>
      <c r="AH71" s="41" t="str">
        <f>IF(AND($AD$75=$AD$71,$AD$71&lt;&gt;0),"ie","")</f>
        <v/>
      </c>
      <c r="AI71" s="50" t="str">
        <f>IF(AH71=""," ","interpersonálny učebný štýl")</f>
        <v xml:space="preserve"> </v>
      </c>
    </row>
    <row r="72" spans="1:42" x14ac:dyDescent="0.2">
      <c r="A72" s="61" t="s">
        <v>35</v>
      </c>
      <c r="B72" s="62">
        <f>'vyhodnotenie dotazníka'!J8</f>
        <v>0</v>
      </c>
      <c r="C72" s="205"/>
      <c r="D72" s="230"/>
      <c r="E72" s="231"/>
      <c r="F72" s="41" t="str">
        <f>IF(AND($B$75=$B$72,$B$72&lt;&gt;0),"ia","")</f>
        <v/>
      </c>
      <c r="G72" s="50" t="str">
        <f>IF(F72=""," ","intrapersonálny učebný štýl")</f>
        <v xml:space="preserve"> </v>
      </c>
      <c r="O72" s="61" t="s">
        <v>35</v>
      </c>
      <c r="P72" s="62">
        <f>'vyhodnotenie dotazníka'!J17</f>
        <v>0</v>
      </c>
      <c r="Q72" s="205"/>
      <c r="R72" s="230"/>
      <c r="S72" s="231"/>
      <c r="T72" s="41" t="str">
        <f>IF(AND($P$75=$P$72,$P$72&lt;&gt;0),"ia","")</f>
        <v/>
      </c>
      <c r="U72" s="50" t="str">
        <f>IF(T72=""," ","intrapersonálny učebný štýl")</f>
        <v xml:space="preserve"> </v>
      </c>
      <c r="AC72" s="61" t="s">
        <v>35</v>
      </c>
      <c r="AD72" s="62">
        <f>'vyhodnotenie dotazníka'!J26</f>
        <v>0</v>
      </c>
      <c r="AE72" s="205"/>
      <c r="AF72" s="230"/>
      <c r="AG72" s="231"/>
      <c r="AH72" s="41" t="str">
        <f>IF(AND($AD$75=$AD$72,$AD$72&lt;&gt;0),"ia","")</f>
        <v/>
      </c>
      <c r="AI72" s="50" t="str">
        <f>IF(AH72=""," ","intrapersonálny učebný štýl")</f>
        <v xml:space="preserve"> </v>
      </c>
    </row>
    <row r="73" spans="1:42" x14ac:dyDescent="0.2">
      <c r="A73" s="63" t="s">
        <v>36</v>
      </c>
      <c r="B73" s="64">
        <f>'vyhodnotenie dotazníka'!K8</f>
        <v>0</v>
      </c>
      <c r="C73" s="206"/>
      <c r="D73" s="234"/>
      <c r="E73" s="235"/>
      <c r="F73" s="41" t="str">
        <f>IF(AND($B$75=$B$73,$B$73&lt;&gt;0),"pr","")</f>
        <v/>
      </c>
      <c r="G73" s="50" t="str">
        <f>IF(F73=""," ","prírodný učebný štýl")</f>
        <v xml:space="preserve"> </v>
      </c>
      <c r="O73" s="63" t="s">
        <v>36</v>
      </c>
      <c r="P73" s="64">
        <f>'vyhodnotenie dotazníka'!K17</f>
        <v>0</v>
      </c>
      <c r="Q73" s="206"/>
      <c r="R73" s="234"/>
      <c r="S73" s="235"/>
      <c r="T73" s="41" t="str">
        <f>IF(AND($P$75=$P$73,$P$73&lt;&gt;0),"pr","")</f>
        <v/>
      </c>
      <c r="U73" s="50" t="str">
        <f>IF(T73=""," ","prírodný učebný štýl")</f>
        <v xml:space="preserve"> </v>
      </c>
      <c r="AC73" s="63" t="s">
        <v>36</v>
      </c>
      <c r="AD73" s="64">
        <f>'vyhodnotenie dotazníka'!K26</f>
        <v>0</v>
      </c>
      <c r="AE73" s="206"/>
      <c r="AF73" s="234"/>
      <c r="AG73" s="235"/>
      <c r="AH73" s="41" t="str">
        <f>IF(AND($AD$75=$AD$73,$AD$73&lt;&gt;0),"pr","")</f>
        <v/>
      </c>
      <c r="AI73" s="50" t="str">
        <f>IF(AH73=""," ","prírodný učebný štýl")</f>
        <v xml:space="preserve"> </v>
      </c>
    </row>
    <row r="74" spans="1:42" x14ac:dyDescent="0.2">
      <c r="D74" s="224"/>
      <c r="E74" s="240"/>
      <c r="F74" s="45"/>
      <c r="G74" s="66"/>
      <c r="R74" s="224"/>
      <c r="S74" s="240"/>
      <c r="T74" s="45"/>
      <c r="U74" s="66"/>
      <c r="AF74" s="224"/>
      <c r="AG74" s="240"/>
      <c r="AH74" s="45"/>
      <c r="AI74" s="66"/>
    </row>
    <row r="75" spans="1:42" ht="15.75" x14ac:dyDescent="0.25">
      <c r="A75" s="67" t="s">
        <v>25</v>
      </c>
      <c r="B75" s="68">
        <f>MAX(B66:B73)</f>
        <v>0</v>
      </c>
      <c r="D75" s="45"/>
      <c r="E75" s="45"/>
      <c r="F75" s="45"/>
      <c r="O75" s="67" t="s">
        <v>25</v>
      </c>
      <c r="P75" s="68">
        <f>MAX(P66:P73)</f>
        <v>0</v>
      </c>
      <c r="R75" s="45"/>
      <c r="S75" s="45"/>
      <c r="T75" s="45"/>
      <c r="AC75" s="67" t="s">
        <v>25</v>
      </c>
      <c r="AD75" s="68">
        <f>MAX(AD66:AD73)</f>
        <v>0</v>
      </c>
      <c r="AF75" s="45"/>
      <c r="AG75" s="45"/>
      <c r="AH75" s="45"/>
    </row>
    <row r="76" spans="1:42" x14ac:dyDescent="0.2">
      <c r="A76" s="69"/>
      <c r="B76" s="190"/>
      <c r="C76" s="69"/>
      <c r="D76" s="69"/>
      <c r="E76" s="69"/>
      <c r="F76" s="69"/>
      <c r="G76" s="69"/>
      <c r="H76" s="69"/>
      <c r="I76" s="69"/>
      <c r="J76" s="69"/>
      <c r="K76" s="69"/>
      <c r="L76" s="69"/>
      <c r="M76" s="69"/>
      <c r="N76" s="69"/>
      <c r="O76" s="69"/>
      <c r="P76" s="190"/>
      <c r="Q76" s="69"/>
      <c r="R76" s="69"/>
      <c r="S76" s="69"/>
      <c r="T76" s="69"/>
      <c r="U76" s="69"/>
      <c r="V76" s="69"/>
      <c r="W76" s="69"/>
      <c r="X76" s="69"/>
      <c r="Y76" s="69"/>
      <c r="Z76" s="69"/>
      <c r="AA76" s="69"/>
      <c r="AB76" s="69"/>
      <c r="AC76" s="69"/>
      <c r="AD76" s="190"/>
      <c r="AE76" s="69"/>
      <c r="AF76" s="69"/>
      <c r="AG76" s="69"/>
      <c r="AH76" s="69"/>
      <c r="AI76" s="69"/>
      <c r="AJ76" s="69"/>
      <c r="AK76" s="69"/>
      <c r="AL76" s="69"/>
      <c r="AM76" s="69"/>
      <c r="AN76" s="69"/>
      <c r="AO76" s="69"/>
      <c r="AP76" s="69"/>
    </row>
    <row r="77" spans="1:42" ht="15" x14ac:dyDescent="0.2">
      <c r="A77" s="46" t="str">
        <f>'vyhodnotenie dotazníka'!B9</f>
        <v>p7</v>
      </c>
      <c r="B77" s="189" t="str">
        <f>'vyhodnotenie dotazníka'!C9</f>
        <v>m7</v>
      </c>
      <c r="O77" s="46" t="str">
        <f>'vyhodnotenie dotazníka'!B18</f>
        <v>p16</v>
      </c>
      <c r="P77" s="189" t="str">
        <f>'vyhodnotenie dotazníka'!C18</f>
        <v>m16</v>
      </c>
      <c r="AC77" s="46" t="str">
        <f>'vyhodnotenie dotazníka'!B27</f>
        <v>p25</v>
      </c>
      <c r="AD77" s="189" t="str">
        <f>'vyhodnotenie dotazníka'!C27</f>
        <v>m25</v>
      </c>
    </row>
    <row r="78" spans="1:42" x14ac:dyDescent="0.2">
      <c r="A78" s="47" t="s">
        <v>29</v>
      </c>
      <c r="B78" s="48">
        <f>'vyhodnotenie dotazníka'!D9</f>
        <v>0</v>
      </c>
      <c r="C78" s="40" t="s">
        <v>37</v>
      </c>
      <c r="D78" s="210"/>
      <c r="E78" s="211"/>
      <c r="F78" s="49" t="str">
        <f>IF(AND($B$87=$B$78,$B$78&lt;&gt;0),"l","")</f>
        <v/>
      </c>
      <c r="G78" s="50" t="str">
        <f>IF(F78=""," ","lingvistický učebný štýl")</f>
        <v xml:space="preserve"> </v>
      </c>
      <c r="O78" s="47" t="s">
        <v>29</v>
      </c>
      <c r="P78" s="48">
        <f>'vyhodnotenie dotazníka'!D18</f>
        <v>0</v>
      </c>
      <c r="Q78" s="40" t="s">
        <v>37</v>
      </c>
      <c r="R78" s="210"/>
      <c r="S78" s="211"/>
      <c r="T78" s="49" t="str">
        <f>IF(AND($P$87=$P$78,$P$78&lt;&gt;0),"l","")</f>
        <v/>
      </c>
      <c r="U78" s="50" t="str">
        <f>IF(T78=""," ","lingvistický učebný štýl")</f>
        <v xml:space="preserve"> </v>
      </c>
      <c r="AC78" s="47" t="s">
        <v>29</v>
      </c>
      <c r="AD78" s="48">
        <f>'vyhodnotenie dotazníka'!D27</f>
        <v>0</v>
      </c>
      <c r="AE78" s="40" t="s">
        <v>37</v>
      </c>
      <c r="AF78" s="210"/>
      <c r="AG78" s="211"/>
      <c r="AH78" s="49" t="str">
        <f>IF(AND($AD$87=$AD$78,$AD$78&lt;&gt;0),"l","")</f>
        <v/>
      </c>
      <c r="AI78" s="50" t="str">
        <f>IF(AH78=""," ","lingvistický učebný štýl")</f>
        <v xml:space="preserve"> </v>
      </c>
    </row>
    <row r="79" spans="1:42" x14ac:dyDescent="0.2">
      <c r="A79" s="51" t="s">
        <v>30</v>
      </c>
      <c r="B79" s="52">
        <f>'vyhodnotenie dotazníka'!E9</f>
        <v>0</v>
      </c>
      <c r="C79" s="205"/>
      <c r="D79" s="238"/>
      <c r="E79" s="239"/>
      <c r="F79" s="41" t="str">
        <f>IF(AND($B$87=$B$79,$B$79&lt;&gt;0),"l-m","")</f>
        <v/>
      </c>
      <c r="G79" s="50" t="str">
        <f>IF(F79=""," ","logicko-matematický učebný štýl")</f>
        <v xml:space="preserve"> </v>
      </c>
      <c r="O79" s="51" t="s">
        <v>30</v>
      </c>
      <c r="P79" s="52">
        <f>'vyhodnotenie dotazníka'!E18</f>
        <v>0</v>
      </c>
      <c r="Q79" s="205"/>
      <c r="R79" s="238"/>
      <c r="S79" s="239"/>
      <c r="T79" s="41" t="str">
        <f>IF(AND($P$87=$P$79,$P$79&lt;&gt;0),"l-m","")</f>
        <v/>
      </c>
      <c r="U79" s="50" t="str">
        <f>IF(T79=""," ","logicko-matematický učebný štýl")</f>
        <v xml:space="preserve"> </v>
      </c>
      <c r="AC79" s="51" t="s">
        <v>30</v>
      </c>
      <c r="AD79" s="52">
        <f>'vyhodnotenie dotazníka'!E27</f>
        <v>0</v>
      </c>
      <c r="AE79" s="205"/>
      <c r="AF79" s="238"/>
      <c r="AG79" s="239"/>
      <c r="AH79" s="41" t="str">
        <f>IF(AND($AD$87=$AD$79,$AD$79&lt;&gt;0),"l-m","")</f>
        <v/>
      </c>
      <c r="AI79" s="50" t="str">
        <f>IF(AH79=""," ","logicko-matematický učebný štýl")</f>
        <v xml:space="preserve"> </v>
      </c>
    </row>
    <row r="80" spans="1:42" x14ac:dyDescent="0.2">
      <c r="A80" s="53" t="s">
        <v>31</v>
      </c>
      <c r="B80" s="54">
        <f>'vyhodnotenie dotazníka'!F9</f>
        <v>0</v>
      </c>
      <c r="C80" s="205"/>
      <c r="D80" s="202"/>
      <c r="E80" s="203"/>
      <c r="F80" s="41" t="str">
        <f>IF(AND($B$87=$B$80,$B$80&lt;&gt;0),"v","")</f>
        <v/>
      </c>
      <c r="G80" s="50" t="str">
        <f>IF(F80=""," ","vizuálny učebný štýl")</f>
        <v xml:space="preserve"> </v>
      </c>
      <c r="O80" s="53" t="s">
        <v>31</v>
      </c>
      <c r="P80" s="54">
        <f>'vyhodnotenie dotazníka'!F18</f>
        <v>0</v>
      </c>
      <c r="Q80" s="205"/>
      <c r="R80" s="202"/>
      <c r="S80" s="203"/>
      <c r="T80" s="41" t="str">
        <f>IF(AND($P$87=$P$80,$P$80&lt;&gt;0),"v","")</f>
        <v/>
      </c>
      <c r="U80" s="50" t="str">
        <f>IF(T80=""," ","vizuálny učebný štýl")</f>
        <v xml:space="preserve"> </v>
      </c>
      <c r="AC80" s="53" t="s">
        <v>31</v>
      </c>
      <c r="AD80" s="54">
        <f>'vyhodnotenie dotazníka'!F27</f>
        <v>0</v>
      </c>
      <c r="AE80" s="205"/>
      <c r="AF80" s="202"/>
      <c r="AG80" s="203"/>
      <c r="AH80" s="41" t="str">
        <f>IF(AND($AD$87=$AD$80,$AD$80&lt;&gt;0),"v","")</f>
        <v/>
      </c>
      <c r="AI80" s="50" t="str">
        <f>IF(AH80=""," ","vizuálny učebný štýl")</f>
        <v xml:space="preserve"> </v>
      </c>
    </row>
    <row r="81" spans="1:42" x14ac:dyDescent="0.2">
      <c r="A81" s="55" t="s">
        <v>32</v>
      </c>
      <c r="B81" s="56">
        <f>'vyhodnotenie dotazníka'!G9</f>
        <v>0</v>
      </c>
      <c r="C81" s="205"/>
      <c r="D81" s="212"/>
      <c r="E81" s="213"/>
      <c r="F81" s="41" t="str">
        <f>IF(AND($B$87=$B$81,$B$81&lt;&gt;0),"t-k","")</f>
        <v/>
      </c>
      <c r="G81" s="50" t="str">
        <f>IF(F81=""," ","telesno-kinestetický učebný štýl")</f>
        <v xml:space="preserve"> </v>
      </c>
      <c r="O81" s="55" t="s">
        <v>32</v>
      </c>
      <c r="P81" s="56">
        <f>'vyhodnotenie dotazníka'!G18</f>
        <v>0</v>
      </c>
      <c r="Q81" s="205"/>
      <c r="R81" s="212"/>
      <c r="S81" s="213"/>
      <c r="T81" s="41" t="str">
        <f>IF(AND($P$87=$P$81,$P$81&lt;&gt;0),"t-k","")</f>
        <v/>
      </c>
      <c r="U81" s="50" t="str">
        <f>IF(T81=""," ","telesno-kinestetický učebný štýl")</f>
        <v xml:space="preserve"> </v>
      </c>
      <c r="AC81" s="55" t="s">
        <v>32</v>
      </c>
      <c r="AD81" s="56">
        <f>'vyhodnotenie dotazníka'!G27</f>
        <v>0</v>
      </c>
      <c r="AE81" s="205"/>
      <c r="AF81" s="212"/>
      <c r="AG81" s="213"/>
      <c r="AH81" s="41" t="str">
        <f>IF(AND($AD$87=$AD$81,$AD$81&lt;&gt;0),"t-k","")</f>
        <v/>
      </c>
      <c r="AI81" s="50" t="str">
        <f>IF(AH81=""," ","telesno-kinestetický učebný štýl")</f>
        <v xml:space="preserve"> </v>
      </c>
    </row>
    <row r="82" spans="1:42" x14ac:dyDescent="0.2">
      <c r="A82" s="57" t="s">
        <v>33</v>
      </c>
      <c r="B82" s="58">
        <f>'vyhodnotenie dotazníka'!H9</f>
        <v>0</v>
      </c>
      <c r="C82" s="205"/>
      <c r="D82" s="236"/>
      <c r="E82" s="237"/>
      <c r="F82" s="41" t="str">
        <f>IF(AND($B$87=$B$82,$B$82&lt;&gt;0),"m","")</f>
        <v/>
      </c>
      <c r="G82" s="50" t="str">
        <f>IF(F82=""," ","muzikálny učebný štýl")</f>
        <v xml:space="preserve"> </v>
      </c>
      <c r="O82" s="57" t="s">
        <v>33</v>
      </c>
      <c r="P82" s="58">
        <f>'vyhodnotenie dotazníka'!H18</f>
        <v>0</v>
      </c>
      <c r="Q82" s="205"/>
      <c r="R82" s="236"/>
      <c r="S82" s="237"/>
      <c r="T82" s="41" t="str">
        <f>IF(AND($P$87=$P$82,$P$82&lt;&gt;0),"m","")</f>
        <v/>
      </c>
      <c r="U82" s="50" t="str">
        <f>IF(T82=""," ","muzikálny učebný štýl")</f>
        <v xml:space="preserve"> </v>
      </c>
      <c r="AC82" s="57" t="s">
        <v>33</v>
      </c>
      <c r="AD82" s="58">
        <f>'vyhodnotenie dotazníka'!H27</f>
        <v>0</v>
      </c>
      <c r="AE82" s="205"/>
      <c r="AF82" s="236"/>
      <c r="AG82" s="237"/>
      <c r="AH82" s="41" t="str">
        <f>IF(AND($AD$87=$AD$82,$AD$82&lt;&gt;0),"m","")</f>
        <v/>
      </c>
      <c r="AI82" s="50" t="str">
        <f>IF(AH82=""," ","muzikálny učebný štýl")</f>
        <v xml:space="preserve"> </v>
      </c>
    </row>
    <row r="83" spans="1:42" x14ac:dyDescent="0.2">
      <c r="A83" s="59" t="s">
        <v>34</v>
      </c>
      <c r="B83" s="60">
        <f>'vyhodnotenie dotazníka'!I9</f>
        <v>0</v>
      </c>
      <c r="C83" s="205"/>
      <c r="D83" s="228"/>
      <c r="E83" s="229"/>
      <c r="F83" s="41" t="str">
        <f>IF(AND($B$87=$B$83,$B$83&lt;&gt;0),"ie","")</f>
        <v/>
      </c>
      <c r="G83" s="50" t="str">
        <f>IF(F83=""," ","interpersonálny učebný štýl")</f>
        <v xml:space="preserve"> </v>
      </c>
      <c r="O83" s="59" t="s">
        <v>34</v>
      </c>
      <c r="P83" s="60">
        <f>'vyhodnotenie dotazníka'!I18</f>
        <v>0</v>
      </c>
      <c r="Q83" s="205"/>
      <c r="R83" s="228"/>
      <c r="S83" s="229"/>
      <c r="T83" s="41" t="str">
        <f>IF(AND($P$87=$P$83,$P$83&lt;&gt;0),"ie","")</f>
        <v/>
      </c>
      <c r="U83" s="50" t="str">
        <f>IF(T83=""," ","interpersonálny učebný štýl")</f>
        <v xml:space="preserve"> </v>
      </c>
      <c r="AC83" s="59" t="s">
        <v>34</v>
      </c>
      <c r="AD83" s="60">
        <f>'vyhodnotenie dotazníka'!I27</f>
        <v>0</v>
      </c>
      <c r="AE83" s="205"/>
      <c r="AF83" s="228"/>
      <c r="AG83" s="229"/>
      <c r="AH83" s="41" t="str">
        <f>IF(AND($AD$87=$AD$83,$AD$83&lt;&gt;0),"ie","")</f>
        <v/>
      </c>
      <c r="AI83" s="50" t="str">
        <f>IF(AH83=""," ","interpersonálny učebný štýl")</f>
        <v xml:space="preserve"> </v>
      </c>
    </row>
    <row r="84" spans="1:42" x14ac:dyDescent="0.2">
      <c r="A84" s="61" t="s">
        <v>35</v>
      </c>
      <c r="B84" s="62">
        <f>'vyhodnotenie dotazníka'!J9</f>
        <v>0</v>
      </c>
      <c r="C84" s="205"/>
      <c r="D84" s="230"/>
      <c r="E84" s="231"/>
      <c r="F84" s="41" t="str">
        <f>IF(AND($B$87=$B$84,$B$84&lt;&gt;0),"ia","")</f>
        <v/>
      </c>
      <c r="G84" s="50" t="str">
        <f>IF(F84=""," ","intrapersonálny učebný štýl")</f>
        <v xml:space="preserve"> </v>
      </c>
      <c r="O84" s="61" t="s">
        <v>35</v>
      </c>
      <c r="P84" s="62">
        <f>'vyhodnotenie dotazníka'!J18</f>
        <v>0</v>
      </c>
      <c r="Q84" s="205"/>
      <c r="R84" s="230"/>
      <c r="S84" s="231"/>
      <c r="T84" s="41" t="str">
        <f>IF(AND($P$87=$P$84,$P$84&lt;&gt;0),"ia","")</f>
        <v/>
      </c>
      <c r="U84" s="50" t="str">
        <f>IF(T84=""," ","intrapersonálny učebný štýl")</f>
        <v xml:space="preserve"> </v>
      </c>
      <c r="AC84" s="61" t="s">
        <v>35</v>
      </c>
      <c r="AD84" s="62">
        <f>'vyhodnotenie dotazníka'!J27</f>
        <v>0</v>
      </c>
      <c r="AE84" s="205"/>
      <c r="AF84" s="230"/>
      <c r="AG84" s="231"/>
      <c r="AH84" s="41" t="str">
        <f>IF(AND($AD$87=$AD$84,$AD$84&lt;&gt;0),"ia","")</f>
        <v/>
      </c>
      <c r="AI84" s="50" t="str">
        <f>IF(AH84=""," ","intrapersonálny učebný štýl")</f>
        <v xml:space="preserve"> </v>
      </c>
    </row>
    <row r="85" spans="1:42" x14ac:dyDescent="0.2">
      <c r="A85" s="63" t="s">
        <v>36</v>
      </c>
      <c r="B85" s="64">
        <f>'vyhodnotenie dotazníka'!K9</f>
        <v>0</v>
      </c>
      <c r="C85" s="206"/>
      <c r="D85" s="234"/>
      <c r="E85" s="235"/>
      <c r="F85" s="41" t="str">
        <f>IF(AND($B$87=$B$85,$B$85&lt;&gt;0),"pr","")</f>
        <v/>
      </c>
      <c r="G85" s="50" t="str">
        <f>IF(F85=""," ","prírodný učebný štýl")</f>
        <v xml:space="preserve"> </v>
      </c>
      <c r="O85" s="63" t="s">
        <v>36</v>
      </c>
      <c r="P85" s="64">
        <f>'vyhodnotenie dotazníka'!K18</f>
        <v>0</v>
      </c>
      <c r="Q85" s="206"/>
      <c r="R85" s="234"/>
      <c r="S85" s="235"/>
      <c r="T85" s="41" t="str">
        <f>IF(AND($P$87=$P$85,$P$85&lt;&gt;0),"pr","")</f>
        <v/>
      </c>
      <c r="U85" s="50" t="str">
        <f>IF(T85=""," ","prírodný učebný štýl")</f>
        <v xml:space="preserve"> </v>
      </c>
      <c r="AC85" s="63" t="s">
        <v>36</v>
      </c>
      <c r="AD85" s="64">
        <f>'vyhodnotenie dotazníka'!K27</f>
        <v>0</v>
      </c>
      <c r="AE85" s="206"/>
      <c r="AF85" s="234"/>
      <c r="AG85" s="235"/>
      <c r="AH85" s="41" t="str">
        <f>IF(AND($AD$87=$AD$85,$AD$85&lt;&gt;0),"pr","")</f>
        <v/>
      </c>
      <c r="AI85" s="50" t="str">
        <f>IF(AH85=""," ","prírodný učebný štýl")</f>
        <v xml:space="preserve"> </v>
      </c>
    </row>
    <row r="86" spans="1:42" x14ac:dyDescent="0.2">
      <c r="D86" s="224"/>
      <c r="E86" s="240"/>
      <c r="F86" s="45"/>
      <c r="G86" s="66"/>
      <c r="R86" s="224"/>
      <c r="S86" s="240"/>
      <c r="T86" s="45"/>
      <c r="U86" s="66"/>
      <c r="AF86" s="224"/>
      <c r="AG86" s="240"/>
      <c r="AH86" s="45"/>
      <c r="AI86" s="66"/>
    </row>
    <row r="87" spans="1:42" ht="15.75" x14ac:dyDescent="0.25">
      <c r="A87" s="67" t="s">
        <v>25</v>
      </c>
      <c r="B87" s="68">
        <f>MAX(B78:B85)</f>
        <v>0</v>
      </c>
      <c r="D87" s="45"/>
      <c r="E87" s="45"/>
      <c r="F87" s="45"/>
      <c r="O87" s="67" t="s">
        <v>25</v>
      </c>
      <c r="P87" s="68">
        <f>MAX(P78:P85)</f>
        <v>0</v>
      </c>
      <c r="R87" s="45"/>
      <c r="S87" s="45"/>
      <c r="T87" s="45"/>
      <c r="AC87" s="67" t="s">
        <v>25</v>
      </c>
      <c r="AD87" s="68">
        <f>MAX(AD78:AD85)</f>
        <v>0</v>
      </c>
      <c r="AF87" s="45"/>
      <c r="AG87" s="45"/>
      <c r="AH87" s="45"/>
    </row>
    <row r="88" spans="1:42" x14ac:dyDescent="0.2">
      <c r="A88" s="69"/>
      <c r="B88" s="190"/>
      <c r="C88" s="69"/>
      <c r="D88" s="69"/>
      <c r="E88" s="69"/>
      <c r="F88" s="69"/>
      <c r="G88" s="69"/>
      <c r="H88" s="69"/>
      <c r="I88" s="69"/>
      <c r="J88" s="69"/>
      <c r="K88" s="69"/>
      <c r="L88" s="69"/>
      <c r="M88" s="69"/>
      <c r="N88" s="69"/>
      <c r="O88" s="69"/>
      <c r="P88" s="190"/>
      <c r="Q88" s="69"/>
      <c r="R88" s="69"/>
      <c r="S88" s="69"/>
      <c r="T88" s="69"/>
      <c r="U88" s="69"/>
      <c r="V88" s="69"/>
      <c r="W88" s="69"/>
      <c r="X88" s="69"/>
      <c r="Y88" s="69"/>
      <c r="Z88" s="69"/>
      <c r="AA88" s="69"/>
      <c r="AB88" s="69"/>
      <c r="AC88" s="69"/>
      <c r="AD88" s="190"/>
      <c r="AE88" s="69"/>
      <c r="AF88" s="69"/>
      <c r="AG88" s="69"/>
      <c r="AH88" s="69"/>
      <c r="AI88" s="69"/>
      <c r="AJ88" s="69"/>
      <c r="AK88" s="69"/>
      <c r="AL88" s="69"/>
      <c r="AM88" s="69"/>
      <c r="AN88" s="69"/>
      <c r="AO88" s="69"/>
      <c r="AP88" s="69"/>
    </row>
    <row r="90" spans="1:42" ht="15" x14ac:dyDescent="0.2">
      <c r="A90" s="46" t="str">
        <f>'vyhodnotenie dotazníka'!B10</f>
        <v>p8</v>
      </c>
      <c r="B90" s="189" t="str">
        <f>'vyhodnotenie dotazníka'!C10</f>
        <v>m8</v>
      </c>
      <c r="O90" s="46" t="str">
        <f>'vyhodnotenie dotazníka'!B19</f>
        <v>p17</v>
      </c>
      <c r="P90" s="189" t="str">
        <f>'vyhodnotenie dotazníka'!C19</f>
        <v>m17</v>
      </c>
      <c r="AC90" s="46" t="str">
        <f>'vyhodnotenie dotazníka'!B28</f>
        <v>p26</v>
      </c>
      <c r="AD90" s="189" t="str">
        <f>'vyhodnotenie dotazníka'!C28</f>
        <v>m26</v>
      </c>
    </row>
    <row r="91" spans="1:42" x14ac:dyDescent="0.2">
      <c r="A91" s="47" t="s">
        <v>29</v>
      </c>
      <c r="B91" s="48">
        <f>'vyhodnotenie dotazníka'!D10</f>
        <v>0</v>
      </c>
      <c r="C91" s="40" t="s">
        <v>37</v>
      </c>
      <c r="D91" s="210"/>
      <c r="E91" s="211"/>
      <c r="F91" s="49" t="str">
        <f>IF(AND($B$100=$B$91,$B$91&lt;&gt;0),"l","")</f>
        <v/>
      </c>
      <c r="G91" s="50" t="str">
        <f>IF(F91=""," ","lingvistický učebný štýl")</f>
        <v xml:space="preserve"> </v>
      </c>
      <c r="O91" s="47" t="s">
        <v>29</v>
      </c>
      <c r="P91" s="48">
        <f>'vyhodnotenie dotazníka'!D19</f>
        <v>0</v>
      </c>
      <c r="Q91" s="40" t="s">
        <v>37</v>
      </c>
      <c r="R91" s="210"/>
      <c r="S91" s="211"/>
      <c r="T91" s="49" t="str">
        <f>IF(AND($P$100=$P$91,$P$91&lt;&gt;0),"l","")</f>
        <v/>
      </c>
      <c r="U91" s="50" t="str">
        <f>IF(T91=""," ","lingvistický učebný štýl")</f>
        <v xml:space="preserve"> </v>
      </c>
      <c r="AC91" s="47" t="s">
        <v>29</v>
      </c>
      <c r="AD91" s="48">
        <f>'vyhodnotenie dotazníka'!D28</f>
        <v>0</v>
      </c>
      <c r="AE91" s="40" t="s">
        <v>37</v>
      </c>
      <c r="AF91" s="210"/>
      <c r="AG91" s="211"/>
      <c r="AH91" s="49" t="str">
        <f>IF(AND($AD$100=$AD$91,$AD$91&lt;&gt;0),"l","")</f>
        <v/>
      </c>
      <c r="AI91" s="50" t="str">
        <f>IF(AH91=""," ","lingvistický učebný štýl")</f>
        <v xml:space="preserve"> </v>
      </c>
    </row>
    <row r="92" spans="1:42" x14ac:dyDescent="0.2">
      <c r="A92" s="51" t="s">
        <v>30</v>
      </c>
      <c r="B92" s="52">
        <f>'vyhodnotenie dotazníka'!E10</f>
        <v>0</v>
      </c>
      <c r="C92" s="205"/>
      <c r="D92" s="238"/>
      <c r="E92" s="239"/>
      <c r="F92" s="41" t="str">
        <f>IF(AND($B$100=$B$92,$B$92&lt;&gt;0),"l-m","")</f>
        <v/>
      </c>
      <c r="G92" s="50" t="str">
        <f>IF(F92=""," ","logicko-matematický učebný štýl")</f>
        <v xml:space="preserve"> </v>
      </c>
      <c r="O92" s="51" t="s">
        <v>30</v>
      </c>
      <c r="P92" s="52">
        <f>'vyhodnotenie dotazníka'!E19</f>
        <v>0</v>
      </c>
      <c r="Q92" s="205"/>
      <c r="R92" s="238"/>
      <c r="S92" s="239"/>
      <c r="T92" s="41" t="str">
        <f>IF(AND($P$100=$P$92,$P$92&lt;&gt;0),"l-m","")</f>
        <v/>
      </c>
      <c r="U92" s="50" t="str">
        <f>IF(T92=""," ","logicko-matematický učebný štýl")</f>
        <v xml:space="preserve"> </v>
      </c>
      <c r="AC92" s="51" t="s">
        <v>30</v>
      </c>
      <c r="AD92" s="52">
        <f>'vyhodnotenie dotazníka'!E28</f>
        <v>0</v>
      </c>
      <c r="AE92" s="205"/>
      <c r="AF92" s="238"/>
      <c r="AG92" s="239"/>
      <c r="AH92" s="41" t="str">
        <f>IF(AND($AD$100=$AD$92,$AD$92&lt;&gt;0),"l-m","")</f>
        <v/>
      </c>
      <c r="AI92" s="50" t="str">
        <f>IF(AH92=""," ","logicko-matematický učebný štýl")</f>
        <v xml:space="preserve"> </v>
      </c>
    </row>
    <row r="93" spans="1:42" x14ac:dyDescent="0.2">
      <c r="A93" s="53" t="s">
        <v>31</v>
      </c>
      <c r="B93" s="54">
        <f>'vyhodnotenie dotazníka'!F10</f>
        <v>0</v>
      </c>
      <c r="C93" s="205"/>
      <c r="D93" s="202"/>
      <c r="E93" s="203"/>
      <c r="F93" s="41" t="str">
        <f>IF(AND($B$100=$B$93,$B$93&lt;&gt;0),"v","")</f>
        <v/>
      </c>
      <c r="G93" s="50" t="str">
        <f>IF(F93=""," ","vizuálny učebný štýl")</f>
        <v xml:space="preserve"> </v>
      </c>
      <c r="O93" s="53" t="s">
        <v>31</v>
      </c>
      <c r="P93" s="54">
        <f>'vyhodnotenie dotazníka'!F19</f>
        <v>0</v>
      </c>
      <c r="Q93" s="205"/>
      <c r="R93" s="202"/>
      <c r="S93" s="203"/>
      <c r="T93" s="41" t="str">
        <f>IF(AND($P$100=$P$93,$P$93&lt;&gt;0),"v","")</f>
        <v/>
      </c>
      <c r="U93" s="50" t="str">
        <f>IF(T93=""," ","vizuálny učebný štýl")</f>
        <v xml:space="preserve"> </v>
      </c>
      <c r="AC93" s="53" t="s">
        <v>31</v>
      </c>
      <c r="AD93" s="54">
        <f>'vyhodnotenie dotazníka'!F28</f>
        <v>0</v>
      </c>
      <c r="AE93" s="205"/>
      <c r="AF93" s="202"/>
      <c r="AG93" s="203"/>
      <c r="AH93" s="41" t="str">
        <f>IF(AND($AD$100=$AD$93,$AD$93&lt;&gt;0),"v","")</f>
        <v/>
      </c>
      <c r="AI93" s="50" t="str">
        <f>IF(AH93=""," ","vizuálny učebný štýl")</f>
        <v xml:space="preserve"> </v>
      </c>
    </row>
    <row r="94" spans="1:42" x14ac:dyDescent="0.2">
      <c r="A94" s="55" t="s">
        <v>32</v>
      </c>
      <c r="B94" s="56">
        <f>'vyhodnotenie dotazníka'!G10</f>
        <v>0</v>
      </c>
      <c r="C94" s="205"/>
      <c r="D94" s="212"/>
      <c r="E94" s="213"/>
      <c r="F94" s="41" t="str">
        <f>IF(AND($B$100=$B$94,$B$94&lt;&gt;0),"t-k","")</f>
        <v/>
      </c>
      <c r="G94" s="50" t="str">
        <f>IF(F94=""," ","telesno-kinestetický učebný štýl")</f>
        <v xml:space="preserve"> </v>
      </c>
      <c r="O94" s="55" t="s">
        <v>32</v>
      </c>
      <c r="P94" s="56">
        <f>'vyhodnotenie dotazníka'!G19</f>
        <v>0</v>
      </c>
      <c r="Q94" s="205"/>
      <c r="R94" s="212"/>
      <c r="S94" s="213"/>
      <c r="T94" s="41" t="str">
        <f>IF(AND($P$100=$P$94,$P$94&lt;&gt;0),"t-k","")</f>
        <v/>
      </c>
      <c r="U94" s="50" t="str">
        <f>IF(T94=""," ","telesno-kinestetický učebný štýl")</f>
        <v xml:space="preserve"> </v>
      </c>
      <c r="AC94" s="55" t="s">
        <v>32</v>
      </c>
      <c r="AD94" s="56">
        <f>'vyhodnotenie dotazníka'!G28</f>
        <v>0</v>
      </c>
      <c r="AE94" s="205"/>
      <c r="AF94" s="212"/>
      <c r="AG94" s="213"/>
      <c r="AH94" s="41" t="str">
        <f>IF(AND($AD$100=$AD$94,$AD$94&lt;&gt;0),"t-k","")</f>
        <v/>
      </c>
      <c r="AI94" s="50" t="str">
        <f>IF(AH94=""," ","telesno-kinestetický učebný štýl")</f>
        <v xml:space="preserve"> </v>
      </c>
    </row>
    <row r="95" spans="1:42" x14ac:dyDescent="0.2">
      <c r="A95" s="57" t="s">
        <v>33</v>
      </c>
      <c r="B95" s="58">
        <f>'vyhodnotenie dotazníka'!H10</f>
        <v>0</v>
      </c>
      <c r="C95" s="205"/>
      <c r="D95" s="236"/>
      <c r="E95" s="237"/>
      <c r="F95" s="41" t="str">
        <f>IF(AND($B$100=$B$95,$B$95&lt;&gt;0),"m","")</f>
        <v/>
      </c>
      <c r="G95" s="50" t="str">
        <f>IF(F95=""," ","muzikálny učebný štýl")</f>
        <v xml:space="preserve"> </v>
      </c>
      <c r="O95" s="57" t="s">
        <v>33</v>
      </c>
      <c r="P95" s="58">
        <f>'vyhodnotenie dotazníka'!H19</f>
        <v>0</v>
      </c>
      <c r="Q95" s="205"/>
      <c r="R95" s="236"/>
      <c r="S95" s="237"/>
      <c r="T95" s="41" t="str">
        <f>IF(AND($P$100=$P$95,$P$95&lt;&gt;0),"m","")</f>
        <v/>
      </c>
      <c r="U95" s="50" t="str">
        <f>IF(T95=""," ","muzikálny učebný štýl")</f>
        <v xml:space="preserve"> </v>
      </c>
      <c r="AC95" s="57" t="s">
        <v>33</v>
      </c>
      <c r="AD95" s="58">
        <f>'vyhodnotenie dotazníka'!H28</f>
        <v>0</v>
      </c>
      <c r="AE95" s="205"/>
      <c r="AF95" s="236"/>
      <c r="AG95" s="237"/>
      <c r="AH95" s="41" t="str">
        <f>IF(AND($AD$100=$AD$95,$AD$95&lt;&gt;0),"m","")</f>
        <v/>
      </c>
      <c r="AI95" s="50" t="str">
        <f>IF(AH95=""," ","muzikálny učebný štýl")</f>
        <v xml:space="preserve"> </v>
      </c>
    </row>
    <row r="96" spans="1:42" x14ac:dyDescent="0.2">
      <c r="A96" s="59" t="s">
        <v>34</v>
      </c>
      <c r="B96" s="60">
        <f>'vyhodnotenie dotazníka'!I10</f>
        <v>0</v>
      </c>
      <c r="C96" s="205"/>
      <c r="D96" s="228"/>
      <c r="E96" s="229"/>
      <c r="F96" s="41" t="str">
        <f>IF(AND($B$100=$B$96,$B$96&lt;&gt;0),"ie","")</f>
        <v/>
      </c>
      <c r="G96" s="50" t="str">
        <f>IF(F96=""," ","interpersonálny učebný štýl")</f>
        <v xml:space="preserve"> </v>
      </c>
      <c r="O96" s="59" t="s">
        <v>34</v>
      </c>
      <c r="P96" s="60">
        <f>'vyhodnotenie dotazníka'!I19</f>
        <v>0</v>
      </c>
      <c r="Q96" s="205"/>
      <c r="R96" s="228"/>
      <c r="S96" s="229"/>
      <c r="T96" s="41" t="str">
        <f>IF(AND($P$100=$P$96,$P$96&lt;&gt;0),"ie","")</f>
        <v/>
      </c>
      <c r="U96" s="50" t="str">
        <f>IF(T96=""," ","interpersonálny učebný štýl")</f>
        <v xml:space="preserve"> </v>
      </c>
      <c r="AC96" s="59" t="s">
        <v>34</v>
      </c>
      <c r="AD96" s="60">
        <f>'vyhodnotenie dotazníka'!I28</f>
        <v>0</v>
      </c>
      <c r="AE96" s="205"/>
      <c r="AF96" s="228"/>
      <c r="AG96" s="229"/>
      <c r="AH96" s="41" t="str">
        <f>IF(AND($AD$100=$AD$96,$AD$96&lt;&gt;0),"ie","")</f>
        <v/>
      </c>
      <c r="AI96" s="50" t="str">
        <f>IF(AH96=""," ","interpersonálny učebný štýl")</f>
        <v xml:space="preserve"> </v>
      </c>
    </row>
    <row r="97" spans="1:42" x14ac:dyDescent="0.2">
      <c r="A97" s="61" t="s">
        <v>35</v>
      </c>
      <c r="B97" s="62">
        <f>'vyhodnotenie dotazníka'!J10</f>
        <v>0</v>
      </c>
      <c r="C97" s="205"/>
      <c r="D97" s="230"/>
      <c r="E97" s="231"/>
      <c r="F97" s="41" t="str">
        <f>IF(AND($B$100=$B$97,$B$97&lt;&gt;0),"ia","")</f>
        <v/>
      </c>
      <c r="G97" s="50" t="str">
        <f>IF(F97=""," ","intrapersonálny učebný štýl")</f>
        <v xml:space="preserve"> </v>
      </c>
      <c r="O97" s="61" t="s">
        <v>35</v>
      </c>
      <c r="P97" s="62">
        <f>'vyhodnotenie dotazníka'!J90</f>
        <v>0</v>
      </c>
      <c r="Q97" s="205"/>
      <c r="R97" s="230"/>
      <c r="S97" s="231"/>
      <c r="T97" s="41" t="str">
        <f>IF(AND($P$100=$P$97,$P$97&lt;&gt;0),"ia","")</f>
        <v/>
      </c>
      <c r="U97" s="50" t="str">
        <f>IF(T97=""," ","intrapersonálny učebný štýl")</f>
        <v xml:space="preserve"> </v>
      </c>
      <c r="AC97" s="61" t="s">
        <v>35</v>
      </c>
      <c r="AD97" s="62">
        <f>'vyhodnotenie dotazníka'!J28</f>
        <v>0</v>
      </c>
      <c r="AE97" s="205"/>
      <c r="AF97" s="230"/>
      <c r="AG97" s="231"/>
      <c r="AH97" s="41" t="str">
        <f>IF(AND($AD$100=$AD$97,$AD$97&lt;&gt;0),"ia","")</f>
        <v/>
      </c>
      <c r="AI97" s="50" t="str">
        <f>IF(AH97=""," ","intrapersonálny učebný štýl")</f>
        <v xml:space="preserve"> </v>
      </c>
    </row>
    <row r="98" spans="1:42" x14ac:dyDescent="0.2">
      <c r="A98" s="63" t="s">
        <v>36</v>
      </c>
      <c r="B98" s="64">
        <f>'vyhodnotenie dotazníka'!K10</f>
        <v>0</v>
      </c>
      <c r="C98" s="206"/>
      <c r="D98" s="234"/>
      <c r="E98" s="235"/>
      <c r="F98" s="41" t="str">
        <f>IF(AND($B$100=$B$98,$B$98&lt;&gt;0),"pr","")</f>
        <v/>
      </c>
      <c r="G98" s="50" t="str">
        <f>IF(F98=""," ","prírodný učebný štýl")</f>
        <v xml:space="preserve"> </v>
      </c>
      <c r="O98" s="63" t="s">
        <v>36</v>
      </c>
      <c r="P98" s="64">
        <f>'vyhodnotenie dotazníka'!K19</f>
        <v>0</v>
      </c>
      <c r="Q98" s="206"/>
      <c r="R98" s="234"/>
      <c r="S98" s="235"/>
      <c r="T98" s="41" t="str">
        <f>IF(AND($P$100=$P$98,$P$98&lt;&gt;0),"pr","")</f>
        <v/>
      </c>
      <c r="U98" s="50" t="str">
        <f>IF(T98=""," ","prírodný učebný štýl")</f>
        <v xml:space="preserve"> </v>
      </c>
      <c r="AC98" s="63" t="s">
        <v>36</v>
      </c>
      <c r="AD98" s="64">
        <f>'vyhodnotenie dotazníka'!K28</f>
        <v>0</v>
      </c>
      <c r="AE98" s="206"/>
      <c r="AF98" s="234"/>
      <c r="AG98" s="235"/>
      <c r="AH98" s="41" t="str">
        <f>IF(AND($AD$100=$AD$98,$AD$98&lt;&gt;0),"pr","")</f>
        <v/>
      </c>
      <c r="AI98" s="50" t="str">
        <f>IF(AH98=""," ","prírodný učebný štýl")</f>
        <v xml:space="preserve"> </v>
      </c>
    </row>
    <row r="99" spans="1:42" x14ac:dyDescent="0.2">
      <c r="D99" s="224"/>
      <c r="E99" s="240"/>
      <c r="F99" s="45"/>
      <c r="G99" s="66"/>
      <c r="R99" s="224"/>
      <c r="S99" s="240"/>
      <c r="T99" s="45"/>
      <c r="U99" s="66"/>
      <c r="AF99" s="224"/>
      <c r="AG99" s="240"/>
      <c r="AH99" s="45"/>
      <c r="AI99" s="66"/>
    </row>
    <row r="100" spans="1:42" ht="15.75" x14ac:dyDescent="0.25">
      <c r="A100" s="67" t="s">
        <v>25</v>
      </c>
      <c r="B100" s="68">
        <f>MAX(B91:B98)</f>
        <v>0</v>
      </c>
      <c r="D100" s="45"/>
      <c r="E100" s="45"/>
      <c r="F100" s="45"/>
      <c r="O100" s="67" t="s">
        <v>25</v>
      </c>
      <c r="P100" s="68">
        <f>MAX(P91:P98)</f>
        <v>0</v>
      </c>
      <c r="R100" s="45"/>
      <c r="S100" s="45"/>
      <c r="T100" s="45"/>
      <c r="AC100" s="67" t="s">
        <v>25</v>
      </c>
      <c r="AD100" s="68">
        <f>MAX(AD91:AD98)</f>
        <v>0</v>
      </c>
      <c r="AF100" s="45"/>
      <c r="AG100" s="45"/>
      <c r="AH100" s="45"/>
    </row>
    <row r="101" spans="1:42" x14ac:dyDescent="0.2">
      <c r="A101" s="69"/>
      <c r="B101" s="190"/>
      <c r="C101" s="69"/>
      <c r="D101" s="69"/>
      <c r="E101" s="69"/>
      <c r="F101" s="69"/>
      <c r="G101" s="69"/>
      <c r="H101" s="69"/>
      <c r="I101" s="69"/>
      <c r="J101" s="69"/>
      <c r="K101" s="69"/>
      <c r="L101" s="69"/>
      <c r="M101" s="69"/>
      <c r="N101" s="69"/>
      <c r="O101" s="69"/>
      <c r="P101" s="190"/>
      <c r="Q101" s="69"/>
      <c r="R101" s="69"/>
      <c r="S101" s="69"/>
      <c r="T101" s="69"/>
      <c r="U101" s="69"/>
      <c r="V101" s="69"/>
      <c r="W101" s="69"/>
      <c r="X101" s="69"/>
      <c r="Y101" s="69"/>
      <c r="Z101" s="69"/>
      <c r="AA101" s="69"/>
      <c r="AB101" s="69"/>
      <c r="AC101" s="69"/>
      <c r="AD101" s="190"/>
      <c r="AE101" s="69"/>
      <c r="AF101" s="69"/>
      <c r="AG101" s="69"/>
      <c r="AH101" s="69"/>
      <c r="AI101" s="69"/>
      <c r="AJ101" s="69"/>
      <c r="AK101" s="69"/>
      <c r="AL101" s="69"/>
      <c r="AM101" s="69"/>
      <c r="AN101" s="69"/>
      <c r="AO101" s="69"/>
      <c r="AP101" s="69"/>
    </row>
    <row r="103" spans="1:42" ht="15" x14ac:dyDescent="0.2">
      <c r="A103" s="46" t="str">
        <f>'vyhodnotenie dotazníka'!B11</f>
        <v>p9</v>
      </c>
      <c r="B103" s="189" t="str">
        <f>'vyhodnotenie dotazníka'!C11</f>
        <v>m9</v>
      </c>
      <c r="O103" s="46" t="str">
        <f>'vyhodnotenie dotazníka'!B20</f>
        <v>p18</v>
      </c>
      <c r="P103" s="189" t="str">
        <f>'vyhodnotenie dotazníka'!C20</f>
        <v>m18</v>
      </c>
      <c r="AC103" s="46" t="str">
        <f>'vyhodnotenie dotazníka'!B29</f>
        <v>p27</v>
      </c>
      <c r="AD103" s="189" t="str">
        <f>'vyhodnotenie dotazníka'!C29</f>
        <v>m27</v>
      </c>
    </row>
    <row r="104" spans="1:42" x14ac:dyDescent="0.2">
      <c r="A104" s="47" t="s">
        <v>29</v>
      </c>
      <c r="B104" s="48">
        <f>'vyhodnotenie dotazníka'!D11</f>
        <v>0</v>
      </c>
      <c r="C104" s="40" t="s">
        <v>37</v>
      </c>
      <c r="D104" s="210"/>
      <c r="E104" s="211"/>
      <c r="F104" s="49" t="str">
        <f>IF(AND($B$113=$B$104,$B$104&lt;&gt;0),"l","")</f>
        <v/>
      </c>
      <c r="G104" s="50" t="str">
        <f>IF(F104=""," ","lingvistický učebný štýl")</f>
        <v xml:space="preserve"> </v>
      </c>
      <c r="O104" s="47" t="s">
        <v>29</v>
      </c>
      <c r="P104" s="48">
        <f>'vyhodnotenie dotazníka'!D20</f>
        <v>0</v>
      </c>
      <c r="Q104" s="40" t="s">
        <v>37</v>
      </c>
      <c r="R104" s="210"/>
      <c r="S104" s="211"/>
      <c r="T104" s="49" t="str">
        <f>IF(AND($P$113=$P$104,$P$104&lt;&gt;0),"l","")</f>
        <v/>
      </c>
      <c r="U104" s="50" t="str">
        <f>IF(T104=""," ","lingvistický učebný štýl")</f>
        <v xml:space="preserve"> </v>
      </c>
      <c r="AC104" s="47" t="s">
        <v>29</v>
      </c>
      <c r="AD104" s="48">
        <f>'vyhodnotenie dotazníka'!D29</f>
        <v>0</v>
      </c>
      <c r="AE104" s="40" t="s">
        <v>37</v>
      </c>
      <c r="AF104" s="210"/>
      <c r="AG104" s="211"/>
      <c r="AH104" s="49" t="str">
        <f>IF(AND($AD$113=$AD$104,$AD$104&lt;&gt;0),"l","")</f>
        <v/>
      </c>
      <c r="AI104" s="50" t="str">
        <f>IF(AH104=""," ","lingvistický učebný štýl")</f>
        <v xml:space="preserve"> </v>
      </c>
    </row>
    <row r="105" spans="1:42" x14ac:dyDescent="0.2">
      <c r="A105" s="51" t="s">
        <v>30</v>
      </c>
      <c r="B105" s="52">
        <f>'vyhodnotenie dotazníka'!E11</f>
        <v>0</v>
      </c>
      <c r="C105" s="205"/>
      <c r="D105" s="238"/>
      <c r="E105" s="239"/>
      <c r="F105" s="41" t="str">
        <f>IF(AND($B$113=$B$105,$B$105&lt;&gt;0),"l-m","")</f>
        <v/>
      </c>
      <c r="G105" s="50" t="str">
        <f>IF(F105=""," ","logicko-matematický učebný štýl")</f>
        <v xml:space="preserve"> </v>
      </c>
      <c r="O105" s="51" t="s">
        <v>30</v>
      </c>
      <c r="P105" s="52">
        <f>'vyhodnotenie dotazníka'!E20</f>
        <v>0</v>
      </c>
      <c r="Q105" s="205"/>
      <c r="R105" s="238"/>
      <c r="S105" s="239"/>
      <c r="T105" s="41" t="str">
        <f>IF(AND($P$113=$P$105,$P$105&lt;&gt;0),"l-m","")</f>
        <v/>
      </c>
      <c r="U105" s="50" t="str">
        <f>IF(T105=""," ","logicko-matematický učebný štýl")</f>
        <v xml:space="preserve"> </v>
      </c>
      <c r="AC105" s="51" t="s">
        <v>30</v>
      </c>
      <c r="AD105" s="52">
        <f>'vyhodnotenie dotazníka'!E29</f>
        <v>0</v>
      </c>
      <c r="AE105" s="205"/>
      <c r="AF105" s="238"/>
      <c r="AG105" s="239"/>
      <c r="AH105" s="41" t="str">
        <f>IF(AND($AD$113=$AD$105,$AD$105&lt;&gt;0),"l-m","")</f>
        <v/>
      </c>
      <c r="AI105" s="50" t="str">
        <f>IF(AH105=""," ","logicko-matematický učebný štýl")</f>
        <v xml:space="preserve"> </v>
      </c>
    </row>
    <row r="106" spans="1:42" x14ac:dyDescent="0.2">
      <c r="A106" s="53" t="s">
        <v>31</v>
      </c>
      <c r="B106" s="54">
        <f>'vyhodnotenie dotazníka'!F11</f>
        <v>0</v>
      </c>
      <c r="C106" s="205"/>
      <c r="D106" s="202"/>
      <c r="E106" s="203"/>
      <c r="F106" s="41" t="str">
        <f>IF(AND($B$113=$B$106,$B$106&lt;&gt;0),"v","")</f>
        <v/>
      </c>
      <c r="G106" s="50" t="str">
        <f>IF(F106=""," ","vizuálny učebný štýl")</f>
        <v xml:space="preserve"> </v>
      </c>
      <c r="O106" s="53" t="s">
        <v>31</v>
      </c>
      <c r="P106" s="54">
        <f>'vyhodnotenie dotazníka'!F20</f>
        <v>0</v>
      </c>
      <c r="Q106" s="205"/>
      <c r="R106" s="202"/>
      <c r="S106" s="203"/>
      <c r="T106" s="41" t="str">
        <f>IF(AND($P$113=$P$106,$P$106&lt;&gt;0),"v","")</f>
        <v/>
      </c>
      <c r="U106" s="50" t="str">
        <f>IF(T106=""," ","vizuálny učebný štýl")</f>
        <v xml:space="preserve"> </v>
      </c>
      <c r="AC106" s="53" t="s">
        <v>31</v>
      </c>
      <c r="AD106" s="54">
        <f>'vyhodnotenie dotazníka'!F29</f>
        <v>0</v>
      </c>
      <c r="AE106" s="205"/>
      <c r="AF106" s="202"/>
      <c r="AG106" s="203"/>
      <c r="AH106" s="41" t="str">
        <f>IF(AND($AD$113=$AD$106,$AD$106&lt;&gt;0),"v","")</f>
        <v/>
      </c>
      <c r="AI106" s="50" t="str">
        <f>IF(AH106=""," ","vizuálny učebný štýl")</f>
        <v xml:space="preserve"> </v>
      </c>
    </row>
    <row r="107" spans="1:42" x14ac:dyDescent="0.2">
      <c r="A107" s="55" t="s">
        <v>32</v>
      </c>
      <c r="B107" s="56">
        <f>'vyhodnotenie dotazníka'!G11</f>
        <v>0</v>
      </c>
      <c r="C107" s="205"/>
      <c r="D107" s="212"/>
      <c r="E107" s="213"/>
      <c r="F107" s="41" t="str">
        <f>IF(AND($B$113=$B$107,$B$107&lt;&gt;0),"t-k","")</f>
        <v/>
      </c>
      <c r="G107" s="50" t="str">
        <f>IF(F107=""," ","telesno-kinestetický učebný štýl")</f>
        <v xml:space="preserve"> </v>
      </c>
      <c r="O107" s="55" t="s">
        <v>32</v>
      </c>
      <c r="P107" s="56">
        <f>'vyhodnotenie dotazníka'!G20</f>
        <v>0</v>
      </c>
      <c r="Q107" s="205"/>
      <c r="R107" s="212"/>
      <c r="S107" s="213"/>
      <c r="T107" s="41" t="str">
        <f>IF(AND($P$113=$P$107,$P$107&lt;&gt;0),"t-k","")</f>
        <v/>
      </c>
      <c r="U107" s="50" t="str">
        <f>IF(T107=""," ","telesno-kinestetický učebný štýl")</f>
        <v xml:space="preserve"> </v>
      </c>
      <c r="AC107" s="55" t="s">
        <v>32</v>
      </c>
      <c r="AD107" s="56">
        <f>'vyhodnotenie dotazníka'!G29</f>
        <v>0</v>
      </c>
      <c r="AE107" s="205"/>
      <c r="AF107" s="212"/>
      <c r="AG107" s="213"/>
      <c r="AH107" s="41" t="str">
        <f>IF(AND($AD$113=$AD$107,$AD$107&lt;&gt;0),"t-k","")</f>
        <v/>
      </c>
      <c r="AI107" s="50" t="str">
        <f>IF(AH107=""," ","telesno-kinestetický učebný štýl")</f>
        <v xml:space="preserve"> </v>
      </c>
    </row>
    <row r="108" spans="1:42" x14ac:dyDescent="0.2">
      <c r="A108" s="57" t="s">
        <v>33</v>
      </c>
      <c r="B108" s="58">
        <f>'vyhodnotenie dotazníka'!H11</f>
        <v>0</v>
      </c>
      <c r="C108" s="205"/>
      <c r="D108" s="236"/>
      <c r="E108" s="237"/>
      <c r="F108" s="41" t="str">
        <f>IF(AND($B$113=$B$108,$B$108&lt;&gt;0),"m","")</f>
        <v/>
      </c>
      <c r="G108" s="50" t="str">
        <f>IF(F108=""," ","muzikálny učebný štýl")</f>
        <v xml:space="preserve"> </v>
      </c>
      <c r="O108" s="57" t="s">
        <v>33</v>
      </c>
      <c r="P108" s="58">
        <f>'vyhodnotenie dotazníka'!H20</f>
        <v>0</v>
      </c>
      <c r="Q108" s="205"/>
      <c r="R108" s="236"/>
      <c r="S108" s="237"/>
      <c r="T108" s="41" t="str">
        <f>IF(AND($P$113=$P$108,$P$108&lt;&gt;0),"m","")</f>
        <v/>
      </c>
      <c r="U108" s="50" t="str">
        <f>IF(T108=""," ","muzikálny učebný štýl")</f>
        <v xml:space="preserve"> </v>
      </c>
      <c r="AC108" s="57" t="s">
        <v>33</v>
      </c>
      <c r="AD108" s="58">
        <f>'vyhodnotenie dotazníka'!H29</f>
        <v>0</v>
      </c>
      <c r="AE108" s="205"/>
      <c r="AF108" s="236"/>
      <c r="AG108" s="237"/>
      <c r="AH108" s="41" t="str">
        <f>IF(AND($AD$113=$AD$108,$AD$108&lt;&gt;0),"m","")</f>
        <v/>
      </c>
      <c r="AI108" s="50" t="str">
        <f>IF(AH108=""," ","muzikálny učebný štýl")</f>
        <v xml:space="preserve"> </v>
      </c>
    </row>
    <row r="109" spans="1:42" x14ac:dyDescent="0.2">
      <c r="A109" s="59" t="s">
        <v>34</v>
      </c>
      <c r="B109" s="60">
        <f>'vyhodnotenie dotazníka'!I11</f>
        <v>0</v>
      </c>
      <c r="C109" s="205"/>
      <c r="D109" s="228"/>
      <c r="E109" s="229"/>
      <c r="F109" s="41" t="str">
        <f>IF(AND($B$113=$B$109,$B$109&lt;&gt;0),"ie","")</f>
        <v/>
      </c>
      <c r="G109" s="50" t="str">
        <f>IF(F109=""," ","interpersonálny učebný štýl")</f>
        <v xml:space="preserve"> </v>
      </c>
      <c r="O109" s="59" t="s">
        <v>34</v>
      </c>
      <c r="P109" s="60">
        <f>'vyhodnotenie dotazníka'!I20</f>
        <v>0</v>
      </c>
      <c r="Q109" s="205"/>
      <c r="R109" s="228"/>
      <c r="S109" s="229"/>
      <c r="T109" s="41" t="str">
        <f>IF(AND($P$113=$P$109,$P$109&lt;&gt;0),"ie","")</f>
        <v/>
      </c>
      <c r="U109" s="50" t="str">
        <f>IF(T109=""," ","interpersonálny učebný štýl")</f>
        <v xml:space="preserve"> </v>
      </c>
      <c r="AC109" s="59" t="s">
        <v>34</v>
      </c>
      <c r="AD109" s="60">
        <f>'vyhodnotenie dotazníka'!I29</f>
        <v>0</v>
      </c>
      <c r="AE109" s="205"/>
      <c r="AF109" s="228"/>
      <c r="AG109" s="229"/>
      <c r="AH109" s="41" t="str">
        <f>IF(AND($AD$113=$AD$109,$AD$109&lt;&gt;0),"ie","")</f>
        <v/>
      </c>
      <c r="AI109" s="50" t="str">
        <f>IF(AH109=""," ","interpersonálny učebný štýl")</f>
        <v xml:space="preserve"> </v>
      </c>
    </row>
    <row r="110" spans="1:42" x14ac:dyDescent="0.2">
      <c r="A110" s="61" t="s">
        <v>35</v>
      </c>
      <c r="B110" s="62">
        <f>'vyhodnotenie dotazníka'!J11</f>
        <v>0</v>
      </c>
      <c r="C110" s="205"/>
      <c r="D110" s="230"/>
      <c r="E110" s="231"/>
      <c r="F110" s="41" t="str">
        <f>IF(AND($B$113=$B$110,$B$110&lt;&gt;0),"ia","")</f>
        <v/>
      </c>
      <c r="G110" s="50" t="str">
        <f>IF(F110=""," ","intrapersonálny učebný štýl")</f>
        <v xml:space="preserve"> </v>
      </c>
      <c r="O110" s="61" t="s">
        <v>35</v>
      </c>
      <c r="P110" s="62">
        <f>'vyhodnotenie dotazníka'!J20</f>
        <v>0</v>
      </c>
      <c r="Q110" s="205"/>
      <c r="R110" s="230"/>
      <c r="S110" s="231"/>
      <c r="T110" s="41" t="str">
        <f>IF(AND($P$113=$P$110,$P$110&lt;&gt;0),"ia","")</f>
        <v/>
      </c>
      <c r="U110" s="50" t="str">
        <f>IF(T110=""," ","intrapersonálny učebný štýl")</f>
        <v xml:space="preserve"> </v>
      </c>
      <c r="AC110" s="61" t="s">
        <v>35</v>
      </c>
      <c r="AD110" s="62">
        <f>'vyhodnotenie dotazníka'!J29</f>
        <v>0</v>
      </c>
      <c r="AE110" s="205"/>
      <c r="AF110" s="230"/>
      <c r="AG110" s="231"/>
      <c r="AH110" s="41" t="str">
        <f>IF(AND($AD$113=$AD$110,$AD$110&lt;&gt;0),"ia","")</f>
        <v/>
      </c>
      <c r="AI110" s="50" t="str">
        <f>IF(AH110=""," ","intrapersonálny učebný štýl")</f>
        <v xml:space="preserve"> </v>
      </c>
    </row>
    <row r="111" spans="1:42" x14ac:dyDescent="0.2">
      <c r="A111" s="63" t="s">
        <v>36</v>
      </c>
      <c r="B111" s="64">
        <f>'vyhodnotenie dotazníka'!K11</f>
        <v>0</v>
      </c>
      <c r="C111" s="206"/>
      <c r="D111" s="234"/>
      <c r="E111" s="235"/>
      <c r="F111" s="41" t="str">
        <f>IF(AND($B$113=$B$111,$B$111&lt;&gt;0),"pr","")</f>
        <v/>
      </c>
      <c r="G111" s="50" t="str">
        <f>IF(F111=""," ","prírodný učebný štýl")</f>
        <v xml:space="preserve"> </v>
      </c>
      <c r="O111" s="63" t="s">
        <v>36</v>
      </c>
      <c r="P111" s="64">
        <f>'vyhodnotenie dotazníka'!K20</f>
        <v>0</v>
      </c>
      <c r="Q111" s="206"/>
      <c r="R111" s="234"/>
      <c r="S111" s="235"/>
      <c r="T111" s="41" t="str">
        <f>IF(AND($P$113=$P$111,$P$111&lt;&gt;0),"pr","")</f>
        <v/>
      </c>
      <c r="U111" s="50" t="str">
        <f>IF(T111=""," ","prírodný učebný štýl")</f>
        <v xml:space="preserve"> </v>
      </c>
      <c r="AC111" s="63" t="s">
        <v>36</v>
      </c>
      <c r="AD111" s="64">
        <f>'vyhodnotenie dotazníka'!K29</f>
        <v>0</v>
      </c>
      <c r="AE111" s="206"/>
      <c r="AF111" s="234"/>
      <c r="AG111" s="235"/>
      <c r="AH111" s="41" t="str">
        <f>IF(AND($AD$113=$AD$111,$AD$111&lt;&gt;0),"pr","")</f>
        <v/>
      </c>
      <c r="AI111" s="50" t="str">
        <f>IF(AH111=""," ","prírodný učebný štýl")</f>
        <v xml:space="preserve"> </v>
      </c>
    </row>
    <row r="112" spans="1:42" x14ac:dyDescent="0.2">
      <c r="D112" s="224"/>
      <c r="E112" s="240"/>
      <c r="F112" s="45"/>
      <c r="G112" s="66"/>
      <c r="R112" s="224"/>
      <c r="S112" s="240"/>
      <c r="T112" s="45"/>
      <c r="U112" s="66"/>
      <c r="AF112" s="224"/>
      <c r="AG112" s="240"/>
      <c r="AH112" s="45"/>
      <c r="AI112" s="66"/>
    </row>
    <row r="113" spans="1:42" ht="15.75" x14ac:dyDescent="0.25">
      <c r="A113" s="67" t="s">
        <v>25</v>
      </c>
      <c r="B113" s="68">
        <f>MAX(B104:B111)</f>
        <v>0</v>
      </c>
      <c r="D113" s="45"/>
      <c r="E113" s="45"/>
      <c r="F113" s="45"/>
      <c r="O113" s="67" t="s">
        <v>25</v>
      </c>
      <c r="P113" s="68">
        <f>MAX(P104:P111)</f>
        <v>0</v>
      </c>
      <c r="R113" s="45"/>
      <c r="S113" s="45"/>
      <c r="T113" s="45"/>
      <c r="AC113" s="67" t="s">
        <v>25</v>
      </c>
      <c r="AD113" s="68">
        <f>MAX(AD104:AD111)</f>
        <v>0</v>
      </c>
      <c r="AF113" s="45"/>
      <c r="AG113" s="45"/>
      <c r="AH113" s="45"/>
    </row>
    <row r="114" spans="1:42" x14ac:dyDescent="0.2">
      <c r="A114" s="69"/>
      <c r="B114" s="190"/>
      <c r="C114" s="69"/>
      <c r="D114" s="69"/>
      <c r="E114" s="69"/>
      <c r="F114" s="69"/>
      <c r="G114" s="69"/>
      <c r="H114" s="69"/>
      <c r="I114" s="69"/>
      <c r="J114" s="69"/>
      <c r="K114" s="69"/>
      <c r="L114" s="69"/>
      <c r="M114" s="69"/>
      <c r="N114" s="69"/>
      <c r="O114" s="69"/>
      <c r="P114" s="190"/>
      <c r="Q114" s="69"/>
      <c r="R114" s="69"/>
      <c r="S114" s="69"/>
      <c r="T114" s="69"/>
      <c r="U114" s="69"/>
      <c r="V114" s="69"/>
      <c r="W114" s="69"/>
      <c r="X114" s="69"/>
      <c r="Y114" s="69"/>
      <c r="Z114" s="69"/>
      <c r="AA114" s="69"/>
      <c r="AB114" s="69"/>
      <c r="AC114" s="69"/>
      <c r="AD114" s="190"/>
      <c r="AE114" s="69"/>
      <c r="AF114" s="69"/>
      <c r="AG114" s="69"/>
      <c r="AH114" s="69"/>
      <c r="AI114" s="69"/>
      <c r="AJ114" s="69"/>
      <c r="AK114" s="69"/>
      <c r="AL114" s="69"/>
      <c r="AM114" s="69"/>
      <c r="AN114" s="69"/>
      <c r="AO114" s="69"/>
      <c r="AP114" s="69"/>
    </row>
  </sheetData>
  <sheetProtection algorithmName="SHA-512" hashValue="P2IakQI6Bj7xPfLI8MP9UdpBDgmWUQ3VWHHTv+ogv5Z1a1G6O4Vw2Yv+9+lKopxq5t3udfT9tKsIijyH8yACYg==" saltValue="9fHwH4FGIi5mvsTPxJmJYg==" spinCount="100000" sheet="1" objects="1" scenarios="1"/>
  <mergeCells count="297">
    <mergeCell ref="AT17:AU17"/>
    <mergeCell ref="AT18:AU18"/>
    <mergeCell ref="AT19:AU19"/>
    <mergeCell ref="AT20:AU20"/>
    <mergeCell ref="AT21:AU21"/>
    <mergeCell ref="AT15:AU15"/>
    <mergeCell ref="AT16:AU16"/>
    <mergeCell ref="AT36:AU36"/>
    <mergeCell ref="AT23:AU23"/>
    <mergeCell ref="AT28:AU28"/>
    <mergeCell ref="AT29:AU29"/>
    <mergeCell ref="AT30:AU30"/>
    <mergeCell ref="AT31:AU31"/>
    <mergeCell ref="AT32:AU32"/>
    <mergeCell ref="AT33:AU33"/>
    <mergeCell ref="AF78:AG78"/>
    <mergeCell ref="AF112:AG112"/>
    <mergeCell ref="AT2:AU2"/>
    <mergeCell ref="AS3:AS9"/>
    <mergeCell ref="AT3:AU3"/>
    <mergeCell ref="AT4:AU4"/>
    <mergeCell ref="AT5:AU5"/>
    <mergeCell ref="AT6:AU6"/>
    <mergeCell ref="AF96:AG96"/>
    <mergeCell ref="AF97:AG97"/>
    <mergeCell ref="AT22:AU22"/>
    <mergeCell ref="AS29:AS35"/>
    <mergeCell ref="AT34:AU34"/>
    <mergeCell ref="AT35:AU35"/>
    <mergeCell ref="AF99:AG99"/>
    <mergeCell ref="AF104:AG104"/>
    <mergeCell ref="AF71:AG71"/>
    <mergeCell ref="AF72:AG72"/>
    <mergeCell ref="AF73:AG73"/>
    <mergeCell ref="AF74:AG74"/>
    <mergeCell ref="AT7:AU7"/>
    <mergeCell ref="AT8:AU8"/>
    <mergeCell ref="AT9:AU9"/>
    <mergeCell ref="AT10:AU10"/>
    <mergeCell ref="AF83:AG83"/>
    <mergeCell ref="AF84:AG84"/>
    <mergeCell ref="AF85:AG85"/>
    <mergeCell ref="AF86:AG86"/>
    <mergeCell ref="AF98:AG98"/>
    <mergeCell ref="AE79:AE85"/>
    <mergeCell ref="AF79:AG79"/>
    <mergeCell ref="AF80:AG80"/>
    <mergeCell ref="AF81:AG81"/>
    <mergeCell ref="AF82:AG82"/>
    <mergeCell ref="AF91:AG91"/>
    <mergeCell ref="AE92:AE98"/>
    <mergeCell ref="AF92:AG92"/>
    <mergeCell ref="AF93:AG93"/>
    <mergeCell ref="AE105:AE111"/>
    <mergeCell ref="AF105:AG105"/>
    <mergeCell ref="AF106:AG106"/>
    <mergeCell ref="AF107:AG107"/>
    <mergeCell ref="AF108:AG108"/>
    <mergeCell ref="AF109:AG109"/>
    <mergeCell ref="AF110:AG110"/>
    <mergeCell ref="AF111:AG111"/>
    <mergeCell ref="AF94:AG94"/>
    <mergeCell ref="AF95:AG95"/>
    <mergeCell ref="AE67:AE73"/>
    <mergeCell ref="AF67:AG67"/>
    <mergeCell ref="AF68:AG68"/>
    <mergeCell ref="AF69:AG69"/>
    <mergeCell ref="AF70:AG70"/>
    <mergeCell ref="AF48:AG48"/>
    <mergeCell ref="AF53:AG53"/>
    <mergeCell ref="AE54:AE60"/>
    <mergeCell ref="AF54:AG54"/>
    <mergeCell ref="AF55:AG55"/>
    <mergeCell ref="AF56:AG56"/>
    <mergeCell ref="AF57:AG57"/>
    <mergeCell ref="AF58:AG58"/>
    <mergeCell ref="AF59:AG59"/>
    <mergeCell ref="AF60:AG60"/>
    <mergeCell ref="AF61:AG61"/>
    <mergeCell ref="AE41:AE47"/>
    <mergeCell ref="AF41:AG41"/>
    <mergeCell ref="AF42:AG42"/>
    <mergeCell ref="AF43:AG43"/>
    <mergeCell ref="AF44:AG44"/>
    <mergeCell ref="AF45:AG45"/>
    <mergeCell ref="AF46:AG46"/>
    <mergeCell ref="AF47:AG47"/>
    <mergeCell ref="AF66:AG66"/>
    <mergeCell ref="AF29:AG29"/>
    <mergeCell ref="AF30:AG30"/>
    <mergeCell ref="AF31:AG31"/>
    <mergeCell ref="AF32:AG32"/>
    <mergeCell ref="AF33:AG33"/>
    <mergeCell ref="AF34:AG34"/>
    <mergeCell ref="AF35:AG35"/>
    <mergeCell ref="AF36:AG36"/>
    <mergeCell ref="AF40:AG40"/>
    <mergeCell ref="R112:S112"/>
    <mergeCell ref="AF2:AG2"/>
    <mergeCell ref="AE3:AE9"/>
    <mergeCell ref="AF3:AG3"/>
    <mergeCell ref="AF4:AG4"/>
    <mergeCell ref="AF5:AG5"/>
    <mergeCell ref="R99:S99"/>
    <mergeCell ref="R104:S104"/>
    <mergeCell ref="R74:S74"/>
    <mergeCell ref="R78:S78"/>
    <mergeCell ref="R48:S48"/>
    <mergeCell ref="R53:S53"/>
    <mergeCell ref="R86:S86"/>
    <mergeCell ref="R91:S91"/>
    <mergeCell ref="R61:S61"/>
    <mergeCell ref="R66:S66"/>
    <mergeCell ref="AF20:AG20"/>
    <mergeCell ref="AF21:AG21"/>
    <mergeCell ref="AF22:AG22"/>
    <mergeCell ref="AF23:AG23"/>
    <mergeCell ref="AF8:AG8"/>
    <mergeCell ref="AF9:AG9"/>
    <mergeCell ref="AF28:AG28"/>
    <mergeCell ref="AE29:AE35"/>
    <mergeCell ref="AF6:AG6"/>
    <mergeCell ref="AF7:AG7"/>
    <mergeCell ref="AF10:AG10"/>
    <mergeCell ref="AF15:AG15"/>
    <mergeCell ref="AF16:AG16"/>
    <mergeCell ref="AF17:AG17"/>
    <mergeCell ref="R22:S22"/>
    <mergeCell ref="R28:S28"/>
    <mergeCell ref="AF18:AG18"/>
    <mergeCell ref="AF19:AG19"/>
    <mergeCell ref="R15:S15"/>
    <mergeCell ref="R16:S16"/>
    <mergeCell ref="R17:S17"/>
    <mergeCell ref="R18:S18"/>
    <mergeCell ref="R6:S6"/>
    <mergeCell ref="R7:S7"/>
    <mergeCell ref="R8:S8"/>
    <mergeCell ref="R9:S9"/>
    <mergeCell ref="R10:S10"/>
    <mergeCell ref="Q105:Q111"/>
    <mergeCell ref="R105:S105"/>
    <mergeCell ref="R106:S106"/>
    <mergeCell ref="R107:S107"/>
    <mergeCell ref="R108:S108"/>
    <mergeCell ref="R109:S109"/>
    <mergeCell ref="R110:S110"/>
    <mergeCell ref="R111:S111"/>
    <mergeCell ref="Q92:Q98"/>
    <mergeCell ref="R92:S92"/>
    <mergeCell ref="R93:S93"/>
    <mergeCell ref="R94:S94"/>
    <mergeCell ref="R95:S95"/>
    <mergeCell ref="R96:S96"/>
    <mergeCell ref="R97:S97"/>
    <mergeCell ref="R98:S98"/>
    <mergeCell ref="Q79:Q85"/>
    <mergeCell ref="R79:S79"/>
    <mergeCell ref="R80:S80"/>
    <mergeCell ref="R81:S81"/>
    <mergeCell ref="R82:S82"/>
    <mergeCell ref="R83:S83"/>
    <mergeCell ref="R84:S84"/>
    <mergeCell ref="R85:S85"/>
    <mergeCell ref="Q67:Q73"/>
    <mergeCell ref="R67:S67"/>
    <mergeCell ref="R68:S68"/>
    <mergeCell ref="R69:S69"/>
    <mergeCell ref="R70:S70"/>
    <mergeCell ref="R71:S71"/>
    <mergeCell ref="R72:S72"/>
    <mergeCell ref="R73:S73"/>
    <mergeCell ref="R35:S35"/>
    <mergeCell ref="R23:S23"/>
    <mergeCell ref="Q54:Q60"/>
    <mergeCell ref="R54:S54"/>
    <mergeCell ref="R55:S55"/>
    <mergeCell ref="R56:S56"/>
    <mergeCell ref="R57:S57"/>
    <mergeCell ref="R58:S58"/>
    <mergeCell ref="R59:S59"/>
    <mergeCell ref="R60:S60"/>
    <mergeCell ref="R36:S36"/>
    <mergeCell ref="R40:S40"/>
    <mergeCell ref="Q41:Q47"/>
    <mergeCell ref="R41:S41"/>
    <mergeCell ref="R42:S42"/>
    <mergeCell ref="R43:S43"/>
    <mergeCell ref="R44:S44"/>
    <mergeCell ref="R45:S45"/>
    <mergeCell ref="R46:S46"/>
    <mergeCell ref="R47:S47"/>
    <mergeCell ref="R2:S2"/>
    <mergeCell ref="D112:E112"/>
    <mergeCell ref="D99:E99"/>
    <mergeCell ref="D104:E104"/>
    <mergeCell ref="D74:E74"/>
    <mergeCell ref="D78:E78"/>
    <mergeCell ref="R19:S19"/>
    <mergeCell ref="R20:S20"/>
    <mergeCell ref="R21:S21"/>
    <mergeCell ref="D86:E86"/>
    <mergeCell ref="D91:E91"/>
    <mergeCell ref="D48:E48"/>
    <mergeCell ref="D53:E53"/>
    <mergeCell ref="Q29:Q35"/>
    <mergeCell ref="R29:S29"/>
    <mergeCell ref="R30:S30"/>
    <mergeCell ref="R31:S31"/>
    <mergeCell ref="R32:S32"/>
    <mergeCell ref="R33:S33"/>
    <mergeCell ref="R34:S34"/>
    <mergeCell ref="Q3:Q9"/>
    <mergeCell ref="R3:S3"/>
    <mergeCell ref="R4:S4"/>
    <mergeCell ref="R5:S5"/>
    <mergeCell ref="C105:C111"/>
    <mergeCell ref="D105:E105"/>
    <mergeCell ref="D106:E106"/>
    <mergeCell ref="D107:E107"/>
    <mergeCell ref="D108:E108"/>
    <mergeCell ref="D109:E109"/>
    <mergeCell ref="D110:E110"/>
    <mergeCell ref="D111:E111"/>
    <mergeCell ref="C92:C98"/>
    <mergeCell ref="D92:E92"/>
    <mergeCell ref="D93:E93"/>
    <mergeCell ref="D94:E94"/>
    <mergeCell ref="D95:E95"/>
    <mergeCell ref="D96:E96"/>
    <mergeCell ref="D97:E97"/>
    <mergeCell ref="D98:E98"/>
    <mergeCell ref="C79:C85"/>
    <mergeCell ref="D79:E79"/>
    <mergeCell ref="D80:E80"/>
    <mergeCell ref="D81:E81"/>
    <mergeCell ref="D82:E82"/>
    <mergeCell ref="D83:E83"/>
    <mergeCell ref="D84:E84"/>
    <mergeCell ref="D85:E85"/>
    <mergeCell ref="D61:E61"/>
    <mergeCell ref="D66:E66"/>
    <mergeCell ref="C67:C73"/>
    <mergeCell ref="D67:E67"/>
    <mergeCell ref="D68:E68"/>
    <mergeCell ref="D69:E69"/>
    <mergeCell ref="D70:E70"/>
    <mergeCell ref="D71:E71"/>
    <mergeCell ref="D72:E72"/>
    <mergeCell ref="D73:E73"/>
    <mergeCell ref="D40:E40"/>
    <mergeCell ref="D7:E7"/>
    <mergeCell ref="D8:E8"/>
    <mergeCell ref="D9:E9"/>
    <mergeCell ref="D10:E10"/>
    <mergeCell ref="D15:E15"/>
    <mergeCell ref="D36:E36"/>
    <mergeCell ref="D28:E28"/>
    <mergeCell ref="C54:C60"/>
    <mergeCell ref="D54:E54"/>
    <mergeCell ref="D55:E55"/>
    <mergeCell ref="D56:E56"/>
    <mergeCell ref="D57:E57"/>
    <mergeCell ref="D58:E58"/>
    <mergeCell ref="D59:E59"/>
    <mergeCell ref="D60:E60"/>
    <mergeCell ref="C41:C47"/>
    <mergeCell ref="D41:E41"/>
    <mergeCell ref="D42:E42"/>
    <mergeCell ref="D43:E43"/>
    <mergeCell ref="D44:E44"/>
    <mergeCell ref="D45:E45"/>
    <mergeCell ref="D46:E46"/>
    <mergeCell ref="D47:E47"/>
    <mergeCell ref="D2:E2"/>
    <mergeCell ref="D35:E35"/>
    <mergeCell ref="C16:C22"/>
    <mergeCell ref="D16:E16"/>
    <mergeCell ref="D17:E17"/>
    <mergeCell ref="D18:E18"/>
    <mergeCell ref="D19:E19"/>
    <mergeCell ref="D20:E20"/>
    <mergeCell ref="D21:E21"/>
    <mergeCell ref="D22:E22"/>
    <mergeCell ref="C29:C35"/>
    <mergeCell ref="D29:E29"/>
    <mergeCell ref="D30:E30"/>
    <mergeCell ref="D31:E31"/>
    <mergeCell ref="D32:E32"/>
    <mergeCell ref="D33:E33"/>
    <mergeCell ref="D34:E34"/>
    <mergeCell ref="C3:C9"/>
    <mergeCell ref="D3:E3"/>
    <mergeCell ref="D4:E4"/>
    <mergeCell ref="D5:E5"/>
    <mergeCell ref="D6:E6"/>
    <mergeCell ref="D23:E23"/>
  </mergeCells>
  <phoneticPr fontId="1" type="noConversion"/>
  <conditionalFormatting sqref="F2">
    <cfRule type="cellIs" dxfId="239" priority="241" stopIfTrue="1" operator="equal">
      <formula>"l"</formula>
    </cfRule>
  </conditionalFormatting>
  <conditionalFormatting sqref="F3">
    <cfRule type="cellIs" dxfId="238" priority="242" stopIfTrue="1" operator="equal">
      <formula>"l-m"</formula>
    </cfRule>
  </conditionalFormatting>
  <conditionalFormatting sqref="F4">
    <cfRule type="cellIs" dxfId="237" priority="243" stopIfTrue="1" operator="equal">
      <formula>"v"</formula>
    </cfRule>
  </conditionalFormatting>
  <conditionalFormatting sqref="F5">
    <cfRule type="cellIs" dxfId="236" priority="244" stopIfTrue="1" operator="equal">
      <formula>"t-k"</formula>
    </cfRule>
  </conditionalFormatting>
  <conditionalFormatting sqref="F6">
    <cfRule type="cellIs" dxfId="235" priority="245" stopIfTrue="1" operator="equal">
      <formula>"m"</formula>
    </cfRule>
  </conditionalFormatting>
  <conditionalFormatting sqref="F7">
    <cfRule type="cellIs" dxfId="234" priority="246" stopIfTrue="1" operator="equal">
      <formula>"ie"</formula>
    </cfRule>
  </conditionalFormatting>
  <conditionalFormatting sqref="F8">
    <cfRule type="cellIs" dxfId="233" priority="247" stopIfTrue="1" operator="equal">
      <formula>"ia"</formula>
    </cfRule>
  </conditionalFormatting>
  <conditionalFormatting sqref="F9">
    <cfRule type="cellIs" dxfId="232" priority="248" stopIfTrue="1" operator="equal">
      <formula>"pr"</formula>
    </cfRule>
  </conditionalFormatting>
  <conditionalFormatting sqref="F15">
    <cfRule type="cellIs" dxfId="231" priority="233" stopIfTrue="1" operator="equal">
      <formula>"l"</formula>
    </cfRule>
  </conditionalFormatting>
  <conditionalFormatting sqref="F16">
    <cfRule type="cellIs" dxfId="230" priority="234" stopIfTrue="1" operator="equal">
      <formula>"l-m"</formula>
    </cfRule>
  </conditionalFormatting>
  <conditionalFormatting sqref="F17">
    <cfRule type="cellIs" dxfId="229" priority="235" stopIfTrue="1" operator="equal">
      <formula>"v"</formula>
    </cfRule>
  </conditionalFormatting>
  <conditionalFormatting sqref="F18">
    <cfRule type="cellIs" dxfId="228" priority="236" stopIfTrue="1" operator="equal">
      <formula>"t-k"</formula>
    </cfRule>
  </conditionalFormatting>
  <conditionalFormatting sqref="F19">
    <cfRule type="cellIs" dxfId="227" priority="237" stopIfTrue="1" operator="equal">
      <formula>"m"</formula>
    </cfRule>
  </conditionalFormatting>
  <conditionalFormatting sqref="F20">
    <cfRule type="cellIs" dxfId="226" priority="238" stopIfTrue="1" operator="equal">
      <formula>"ie"</formula>
    </cfRule>
  </conditionalFormatting>
  <conditionalFormatting sqref="F21">
    <cfRule type="cellIs" dxfId="225" priority="239" stopIfTrue="1" operator="equal">
      <formula>"ia"</formula>
    </cfRule>
  </conditionalFormatting>
  <conditionalFormatting sqref="F22">
    <cfRule type="cellIs" dxfId="224" priority="240" stopIfTrue="1" operator="equal">
      <formula>"pr"</formula>
    </cfRule>
  </conditionalFormatting>
  <conditionalFormatting sqref="F28">
    <cfRule type="cellIs" dxfId="223" priority="225" stopIfTrue="1" operator="equal">
      <formula>"l"</formula>
    </cfRule>
  </conditionalFormatting>
  <conditionalFormatting sqref="F29">
    <cfRule type="cellIs" dxfId="222" priority="226" stopIfTrue="1" operator="equal">
      <formula>"l-m"</formula>
    </cfRule>
  </conditionalFormatting>
  <conditionalFormatting sqref="F30">
    <cfRule type="cellIs" dxfId="221" priority="227" stopIfTrue="1" operator="equal">
      <formula>"v"</formula>
    </cfRule>
  </conditionalFormatting>
  <conditionalFormatting sqref="F31">
    <cfRule type="cellIs" dxfId="220" priority="228" stopIfTrue="1" operator="equal">
      <formula>"t-k"</formula>
    </cfRule>
  </conditionalFormatting>
  <conditionalFormatting sqref="F32">
    <cfRule type="cellIs" dxfId="219" priority="229" stopIfTrue="1" operator="equal">
      <formula>"m"</formula>
    </cfRule>
  </conditionalFormatting>
  <conditionalFormatting sqref="F33">
    <cfRule type="cellIs" dxfId="218" priority="230" stopIfTrue="1" operator="equal">
      <formula>"ie"</formula>
    </cfRule>
  </conditionalFormatting>
  <conditionalFormatting sqref="F34">
    <cfRule type="cellIs" dxfId="217" priority="231" stopIfTrue="1" operator="equal">
      <formula>"ia"</formula>
    </cfRule>
  </conditionalFormatting>
  <conditionalFormatting sqref="F35">
    <cfRule type="cellIs" dxfId="216" priority="232" stopIfTrue="1" operator="equal">
      <formula>"pr"</formula>
    </cfRule>
  </conditionalFormatting>
  <conditionalFormatting sqref="F40">
    <cfRule type="cellIs" dxfId="215" priority="217" stopIfTrue="1" operator="equal">
      <formula>"l"</formula>
    </cfRule>
  </conditionalFormatting>
  <conditionalFormatting sqref="F41">
    <cfRule type="cellIs" dxfId="214" priority="218" stopIfTrue="1" operator="equal">
      <formula>"l-m"</formula>
    </cfRule>
  </conditionalFormatting>
  <conditionalFormatting sqref="F42">
    <cfRule type="cellIs" dxfId="213" priority="219" stopIfTrue="1" operator="equal">
      <formula>"v"</formula>
    </cfRule>
  </conditionalFormatting>
  <conditionalFormatting sqref="F43">
    <cfRule type="cellIs" dxfId="212" priority="220" stopIfTrue="1" operator="equal">
      <formula>"t-k"</formula>
    </cfRule>
  </conditionalFormatting>
  <conditionalFormatting sqref="F44">
    <cfRule type="cellIs" dxfId="211" priority="221" stopIfTrue="1" operator="equal">
      <formula>"m"</formula>
    </cfRule>
  </conditionalFormatting>
  <conditionalFormatting sqref="F45">
    <cfRule type="cellIs" dxfId="210" priority="222" stopIfTrue="1" operator="equal">
      <formula>"ie"</formula>
    </cfRule>
  </conditionalFormatting>
  <conditionalFormatting sqref="F46">
    <cfRule type="cellIs" dxfId="209" priority="223" stopIfTrue="1" operator="equal">
      <formula>"ia"</formula>
    </cfRule>
  </conditionalFormatting>
  <conditionalFormatting sqref="F47">
    <cfRule type="cellIs" dxfId="208" priority="224" stopIfTrue="1" operator="equal">
      <formula>"pr"</formula>
    </cfRule>
  </conditionalFormatting>
  <conditionalFormatting sqref="F53">
    <cfRule type="cellIs" dxfId="207" priority="209" stopIfTrue="1" operator="equal">
      <formula>"l"</formula>
    </cfRule>
  </conditionalFormatting>
  <conditionalFormatting sqref="F54">
    <cfRule type="cellIs" dxfId="206" priority="210" stopIfTrue="1" operator="equal">
      <formula>"l-m"</formula>
    </cfRule>
  </conditionalFormatting>
  <conditionalFormatting sqref="F55">
    <cfRule type="cellIs" dxfId="205" priority="211" stopIfTrue="1" operator="equal">
      <formula>"v"</formula>
    </cfRule>
  </conditionalFormatting>
  <conditionalFormatting sqref="F56">
    <cfRule type="cellIs" dxfId="204" priority="212" stopIfTrue="1" operator="equal">
      <formula>"t-k"</formula>
    </cfRule>
  </conditionalFormatting>
  <conditionalFormatting sqref="F57">
    <cfRule type="cellIs" dxfId="203" priority="213" stopIfTrue="1" operator="equal">
      <formula>"m"</formula>
    </cfRule>
  </conditionalFormatting>
  <conditionalFormatting sqref="F58">
    <cfRule type="cellIs" dxfId="202" priority="214" stopIfTrue="1" operator="equal">
      <formula>"ie"</formula>
    </cfRule>
  </conditionalFormatting>
  <conditionalFormatting sqref="F59">
    <cfRule type="cellIs" dxfId="201" priority="215" stopIfTrue="1" operator="equal">
      <formula>"ia"</formula>
    </cfRule>
  </conditionalFormatting>
  <conditionalFormatting sqref="F60">
    <cfRule type="cellIs" dxfId="200" priority="216" stopIfTrue="1" operator="equal">
      <formula>"pr"</formula>
    </cfRule>
  </conditionalFormatting>
  <conditionalFormatting sqref="F66">
    <cfRule type="cellIs" dxfId="199" priority="201" stopIfTrue="1" operator="equal">
      <formula>"l"</formula>
    </cfRule>
  </conditionalFormatting>
  <conditionalFormatting sqref="F67">
    <cfRule type="cellIs" dxfId="198" priority="202" stopIfTrue="1" operator="equal">
      <formula>"l-m"</formula>
    </cfRule>
  </conditionalFormatting>
  <conditionalFormatting sqref="F68">
    <cfRule type="cellIs" dxfId="197" priority="203" stopIfTrue="1" operator="equal">
      <formula>"v"</formula>
    </cfRule>
  </conditionalFormatting>
  <conditionalFormatting sqref="F69">
    <cfRule type="cellIs" dxfId="196" priority="204" stopIfTrue="1" operator="equal">
      <formula>"t-k"</formula>
    </cfRule>
  </conditionalFormatting>
  <conditionalFormatting sqref="F70">
    <cfRule type="cellIs" dxfId="195" priority="205" stopIfTrue="1" operator="equal">
      <formula>"m"</formula>
    </cfRule>
  </conditionalFormatting>
  <conditionalFormatting sqref="F71">
    <cfRule type="cellIs" dxfId="194" priority="206" stopIfTrue="1" operator="equal">
      <formula>"ie"</formula>
    </cfRule>
  </conditionalFormatting>
  <conditionalFormatting sqref="F72">
    <cfRule type="cellIs" dxfId="193" priority="207" stopIfTrue="1" operator="equal">
      <formula>"ia"</formula>
    </cfRule>
  </conditionalFormatting>
  <conditionalFormatting sqref="F73">
    <cfRule type="cellIs" dxfId="192" priority="208" stopIfTrue="1" operator="equal">
      <formula>"pr"</formula>
    </cfRule>
  </conditionalFormatting>
  <conditionalFormatting sqref="F78">
    <cfRule type="cellIs" dxfId="191" priority="193" stopIfTrue="1" operator="equal">
      <formula>"l"</formula>
    </cfRule>
  </conditionalFormatting>
  <conditionalFormatting sqref="F79">
    <cfRule type="cellIs" dxfId="190" priority="194" stopIfTrue="1" operator="equal">
      <formula>"l-m"</formula>
    </cfRule>
  </conditionalFormatting>
  <conditionalFormatting sqref="F80">
    <cfRule type="cellIs" dxfId="189" priority="195" stopIfTrue="1" operator="equal">
      <formula>"v"</formula>
    </cfRule>
  </conditionalFormatting>
  <conditionalFormatting sqref="F81">
    <cfRule type="cellIs" dxfId="188" priority="196" stopIfTrue="1" operator="equal">
      <formula>"t-k"</formula>
    </cfRule>
  </conditionalFormatting>
  <conditionalFormatting sqref="F82">
    <cfRule type="cellIs" dxfId="187" priority="197" stopIfTrue="1" operator="equal">
      <formula>"m"</formula>
    </cfRule>
  </conditionalFormatting>
  <conditionalFormatting sqref="F83">
    <cfRule type="cellIs" dxfId="186" priority="198" stopIfTrue="1" operator="equal">
      <formula>"ie"</formula>
    </cfRule>
  </conditionalFormatting>
  <conditionalFormatting sqref="F84">
    <cfRule type="cellIs" dxfId="185" priority="199" stopIfTrue="1" operator="equal">
      <formula>"ia"</formula>
    </cfRule>
  </conditionalFormatting>
  <conditionalFormatting sqref="F85">
    <cfRule type="cellIs" dxfId="184" priority="200" stopIfTrue="1" operator="equal">
      <formula>"pr"</formula>
    </cfRule>
  </conditionalFormatting>
  <conditionalFormatting sqref="F91">
    <cfRule type="cellIs" dxfId="183" priority="185" stopIfTrue="1" operator="equal">
      <formula>"l"</formula>
    </cfRule>
  </conditionalFormatting>
  <conditionalFormatting sqref="F92">
    <cfRule type="cellIs" dxfId="182" priority="186" stopIfTrue="1" operator="equal">
      <formula>"l-m"</formula>
    </cfRule>
  </conditionalFormatting>
  <conditionalFormatting sqref="F93">
    <cfRule type="cellIs" dxfId="181" priority="187" stopIfTrue="1" operator="equal">
      <formula>"v"</formula>
    </cfRule>
  </conditionalFormatting>
  <conditionalFormatting sqref="F94">
    <cfRule type="cellIs" dxfId="180" priority="188" stopIfTrue="1" operator="equal">
      <formula>"t-k"</formula>
    </cfRule>
  </conditionalFormatting>
  <conditionalFormatting sqref="F95">
    <cfRule type="cellIs" dxfId="179" priority="189" stopIfTrue="1" operator="equal">
      <formula>"m"</formula>
    </cfRule>
  </conditionalFormatting>
  <conditionalFormatting sqref="F96">
    <cfRule type="cellIs" dxfId="178" priority="190" stopIfTrue="1" operator="equal">
      <formula>"ie"</formula>
    </cfRule>
  </conditionalFormatting>
  <conditionalFormatting sqref="F97">
    <cfRule type="cellIs" dxfId="177" priority="191" stopIfTrue="1" operator="equal">
      <formula>"ia"</formula>
    </cfRule>
  </conditionalFormatting>
  <conditionalFormatting sqref="F98">
    <cfRule type="cellIs" dxfId="176" priority="192" stopIfTrue="1" operator="equal">
      <formula>"pr"</formula>
    </cfRule>
  </conditionalFormatting>
  <conditionalFormatting sqref="F104">
    <cfRule type="cellIs" dxfId="175" priority="177" stopIfTrue="1" operator="equal">
      <formula>"l"</formula>
    </cfRule>
  </conditionalFormatting>
  <conditionalFormatting sqref="F105">
    <cfRule type="cellIs" dxfId="174" priority="178" stopIfTrue="1" operator="equal">
      <formula>"l-m"</formula>
    </cfRule>
  </conditionalFormatting>
  <conditionalFormatting sqref="F106">
    <cfRule type="cellIs" dxfId="173" priority="179" stopIfTrue="1" operator="equal">
      <formula>"v"</formula>
    </cfRule>
  </conditionalFormatting>
  <conditionalFormatting sqref="F107">
    <cfRule type="cellIs" dxfId="172" priority="180" stopIfTrue="1" operator="equal">
      <formula>"t-k"</formula>
    </cfRule>
  </conditionalFormatting>
  <conditionalFormatting sqref="F108">
    <cfRule type="cellIs" dxfId="171" priority="181" stopIfTrue="1" operator="equal">
      <formula>"m"</formula>
    </cfRule>
  </conditionalFormatting>
  <conditionalFormatting sqref="F109">
    <cfRule type="cellIs" dxfId="170" priority="182" stopIfTrue="1" operator="equal">
      <formula>"ie"</formula>
    </cfRule>
  </conditionalFormatting>
  <conditionalFormatting sqref="F110">
    <cfRule type="cellIs" dxfId="169" priority="183" stopIfTrue="1" operator="equal">
      <formula>"ia"</formula>
    </cfRule>
  </conditionalFormatting>
  <conditionalFormatting sqref="F111">
    <cfRule type="cellIs" dxfId="168" priority="184" stopIfTrue="1" operator="equal">
      <formula>"pr"</formula>
    </cfRule>
  </conditionalFormatting>
  <conditionalFormatting sqref="T2">
    <cfRule type="cellIs" dxfId="167" priority="169" stopIfTrue="1" operator="equal">
      <formula>"l"</formula>
    </cfRule>
  </conditionalFormatting>
  <conditionalFormatting sqref="T3">
    <cfRule type="cellIs" dxfId="166" priority="170" stopIfTrue="1" operator="equal">
      <formula>"l-m"</formula>
    </cfRule>
  </conditionalFormatting>
  <conditionalFormatting sqref="T4">
    <cfRule type="cellIs" dxfId="165" priority="171" stopIfTrue="1" operator="equal">
      <formula>"v"</formula>
    </cfRule>
  </conditionalFormatting>
  <conditionalFormatting sqref="T5">
    <cfRule type="cellIs" dxfId="164" priority="172" stopIfTrue="1" operator="equal">
      <formula>"t-k"</formula>
    </cfRule>
  </conditionalFormatting>
  <conditionalFormatting sqref="T6">
    <cfRule type="cellIs" dxfId="163" priority="173" stopIfTrue="1" operator="equal">
      <formula>"m"</formula>
    </cfRule>
  </conditionalFormatting>
  <conditionalFormatting sqref="T7">
    <cfRule type="cellIs" dxfId="162" priority="174" stopIfTrue="1" operator="equal">
      <formula>"ie"</formula>
    </cfRule>
  </conditionalFormatting>
  <conditionalFormatting sqref="T8">
    <cfRule type="cellIs" dxfId="161" priority="175" stopIfTrue="1" operator="equal">
      <formula>"ia"</formula>
    </cfRule>
  </conditionalFormatting>
  <conditionalFormatting sqref="T9">
    <cfRule type="cellIs" dxfId="160" priority="176" stopIfTrue="1" operator="equal">
      <formula>"pr"</formula>
    </cfRule>
  </conditionalFormatting>
  <conditionalFormatting sqref="T15">
    <cfRule type="cellIs" dxfId="159" priority="153" stopIfTrue="1" operator="equal">
      <formula>"l"</formula>
    </cfRule>
  </conditionalFormatting>
  <conditionalFormatting sqref="T16">
    <cfRule type="cellIs" dxfId="158" priority="154" stopIfTrue="1" operator="equal">
      <formula>"l-m"</formula>
    </cfRule>
  </conditionalFormatting>
  <conditionalFormatting sqref="T17">
    <cfRule type="cellIs" dxfId="157" priority="155" stopIfTrue="1" operator="equal">
      <formula>"v"</formula>
    </cfRule>
  </conditionalFormatting>
  <conditionalFormatting sqref="T18">
    <cfRule type="cellIs" dxfId="156" priority="156" stopIfTrue="1" operator="equal">
      <formula>"t-k"</formula>
    </cfRule>
  </conditionalFormatting>
  <conditionalFormatting sqref="T19">
    <cfRule type="cellIs" dxfId="155" priority="157" stopIfTrue="1" operator="equal">
      <formula>"m"</formula>
    </cfRule>
  </conditionalFormatting>
  <conditionalFormatting sqref="T20">
    <cfRule type="cellIs" dxfId="154" priority="158" stopIfTrue="1" operator="equal">
      <formula>"ie"</formula>
    </cfRule>
  </conditionalFormatting>
  <conditionalFormatting sqref="T21">
    <cfRule type="cellIs" dxfId="153" priority="159" stopIfTrue="1" operator="equal">
      <formula>"ia"</formula>
    </cfRule>
  </conditionalFormatting>
  <conditionalFormatting sqref="T22">
    <cfRule type="cellIs" dxfId="152" priority="160" stopIfTrue="1" operator="equal">
      <formula>"pr"</formula>
    </cfRule>
  </conditionalFormatting>
  <conditionalFormatting sqref="AH104">
    <cfRule type="cellIs" dxfId="151" priority="25" stopIfTrue="1" operator="equal">
      <formula>"l"</formula>
    </cfRule>
  </conditionalFormatting>
  <conditionalFormatting sqref="AH105">
    <cfRule type="cellIs" dxfId="150" priority="26" stopIfTrue="1" operator="equal">
      <formula>"l-m"</formula>
    </cfRule>
  </conditionalFormatting>
  <conditionalFormatting sqref="AH106">
    <cfRule type="cellIs" dxfId="149" priority="27" stopIfTrue="1" operator="equal">
      <formula>"v"</formula>
    </cfRule>
  </conditionalFormatting>
  <conditionalFormatting sqref="AH107">
    <cfRule type="cellIs" dxfId="148" priority="28" stopIfTrue="1" operator="equal">
      <formula>"t-k"</formula>
    </cfRule>
  </conditionalFormatting>
  <conditionalFormatting sqref="AH108">
    <cfRule type="cellIs" dxfId="147" priority="29" stopIfTrue="1" operator="equal">
      <formula>"m"</formula>
    </cfRule>
  </conditionalFormatting>
  <conditionalFormatting sqref="AH109">
    <cfRule type="cellIs" dxfId="146" priority="30" stopIfTrue="1" operator="equal">
      <formula>"ie"</formula>
    </cfRule>
  </conditionalFormatting>
  <conditionalFormatting sqref="AH110">
    <cfRule type="cellIs" dxfId="145" priority="31" stopIfTrue="1" operator="equal">
      <formula>"ia"</formula>
    </cfRule>
  </conditionalFormatting>
  <conditionalFormatting sqref="AH111">
    <cfRule type="cellIs" dxfId="144" priority="32" stopIfTrue="1" operator="equal">
      <formula>"pr"</formula>
    </cfRule>
  </conditionalFormatting>
  <conditionalFormatting sqref="T28">
    <cfRule type="cellIs" dxfId="143" priority="145" stopIfTrue="1" operator="equal">
      <formula>"l"</formula>
    </cfRule>
  </conditionalFormatting>
  <conditionalFormatting sqref="T29">
    <cfRule type="cellIs" dxfId="142" priority="146" stopIfTrue="1" operator="equal">
      <formula>"l-m"</formula>
    </cfRule>
  </conditionalFormatting>
  <conditionalFormatting sqref="T30">
    <cfRule type="cellIs" dxfId="141" priority="147" stopIfTrue="1" operator="equal">
      <formula>"v"</formula>
    </cfRule>
  </conditionalFormatting>
  <conditionalFormatting sqref="T31">
    <cfRule type="cellIs" dxfId="140" priority="148" stopIfTrue="1" operator="equal">
      <formula>"t-k"</formula>
    </cfRule>
  </conditionalFormatting>
  <conditionalFormatting sqref="T32">
    <cfRule type="cellIs" dxfId="139" priority="149" stopIfTrue="1" operator="equal">
      <formula>"m"</formula>
    </cfRule>
  </conditionalFormatting>
  <conditionalFormatting sqref="T33">
    <cfRule type="cellIs" dxfId="138" priority="150" stopIfTrue="1" operator="equal">
      <formula>"ie"</formula>
    </cfRule>
  </conditionalFormatting>
  <conditionalFormatting sqref="T34">
    <cfRule type="cellIs" dxfId="137" priority="151" stopIfTrue="1" operator="equal">
      <formula>"ia"</formula>
    </cfRule>
  </conditionalFormatting>
  <conditionalFormatting sqref="T35">
    <cfRule type="cellIs" dxfId="136" priority="152" stopIfTrue="1" operator="equal">
      <formula>"pr"</formula>
    </cfRule>
  </conditionalFormatting>
  <conditionalFormatting sqref="T40">
    <cfRule type="cellIs" dxfId="135" priority="137" stopIfTrue="1" operator="equal">
      <formula>"l"</formula>
    </cfRule>
  </conditionalFormatting>
  <conditionalFormatting sqref="T41">
    <cfRule type="cellIs" dxfId="134" priority="138" stopIfTrue="1" operator="equal">
      <formula>"l-m"</formula>
    </cfRule>
  </conditionalFormatting>
  <conditionalFormatting sqref="T42">
    <cfRule type="cellIs" dxfId="133" priority="139" stopIfTrue="1" operator="equal">
      <formula>"v"</formula>
    </cfRule>
  </conditionalFormatting>
  <conditionalFormatting sqref="T43">
    <cfRule type="cellIs" dxfId="132" priority="140" stopIfTrue="1" operator="equal">
      <formula>"t-k"</formula>
    </cfRule>
  </conditionalFormatting>
  <conditionalFormatting sqref="T44">
    <cfRule type="cellIs" dxfId="131" priority="141" stopIfTrue="1" operator="equal">
      <formula>"m"</formula>
    </cfRule>
  </conditionalFormatting>
  <conditionalFormatting sqref="T45">
    <cfRule type="cellIs" dxfId="130" priority="142" stopIfTrue="1" operator="equal">
      <formula>"ie"</formula>
    </cfRule>
  </conditionalFormatting>
  <conditionalFormatting sqref="T46">
    <cfRule type="cellIs" dxfId="129" priority="143" stopIfTrue="1" operator="equal">
      <formula>"ia"</formula>
    </cfRule>
  </conditionalFormatting>
  <conditionalFormatting sqref="T47">
    <cfRule type="cellIs" dxfId="128" priority="144" stopIfTrue="1" operator="equal">
      <formula>"pr"</formula>
    </cfRule>
  </conditionalFormatting>
  <conditionalFormatting sqref="T53">
    <cfRule type="cellIs" dxfId="127" priority="129" stopIfTrue="1" operator="equal">
      <formula>"l"</formula>
    </cfRule>
  </conditionalFormatting>
  <conditionalFormatting sqref="T54">
    <cfRule type="cellIs" dxfId="126" priority="130" stopIfTrue="1" operator="equal">
      <formula>"l-m"</formula>
    </cfRule>
  </conditionalFormatting>
  <conditionalFormatting sqref="T55">
    <cfRule type="cellIs" dxfId="125" priority="131" stopIfTrue="1" operator="equal">
      <formula>"v"</formula>
    </cfRule>
  </conditionalFormatting>
  <conditionalFormatting sqref="T56">
    <cfRule type="cellIs" dxfId="124" priority="132" stopIfTrue="1" operator="equal">
      <formula>"t-k"</formula>
    </cfRule>
  </conditionalFormatting>
  <conditionalFormatting sqref="T57">
    <cfRule type="cellIs" dxfId="123" priority="133" stopIfTrue="1" operator="equal">
      <formula>"m"</formula>
    </cfRule>
  </conditionalFormatting>
  <conditionalFormatting sqref="T58">
    <cfRule type="cellIs" dxfId="122" priority="134" stopIfTrue="1" operator="equal">
      <formula>"ie"</formula>
    </cfRule>
  </conditionalFormatting>
  <conditionalFormatting sqref="T59">
    <cfRule type="cellIs" dxfId="121" priority="135" stopIfTrue="1" operator="equal">
      <formula>"ia"</formula>
    </cfRule>
  </conditionalFormatting>
  <conditionalFormatting sqref="T60">
    <cfRule type="cellIs" dxfId="120" priority="136" stopIfTrue="1" operator="equal">
      <formula>"pr"</formula>
    </cfRule>
  </conditionalFormatting>
  <conditionalFormatting sqref="T66">
    <cfRule type="cellIs" dxfId="119" priority="121" stopIfTrue="1" operator="equal">
      <formula>"l"</formula>
    </cfRule>
  </conditionalFormatting>
  <conditionalFormatting sqref="T67">
    <cfRule type="cellIs" dxfId="118" priority="122" stopIfTrue="1" operator="equal">
      <formula>"l-m"</formula>
    </cfRule>
  </conditionalFormatting>
  <conditionalFormatting sqref="T68">
    <cfRule type="cellIs" dxfId="117" priority="123" stopIfTrue="1" operator="equal">
      <formula>"v"</formula>
    </cfRule>
  </conditionalFormatting>
  <conditionalFormatting sqref="T69">
    <cfRule type="cellIs" dxfId="116" priority="124" stopIfTrue="1" operator="equal">
      <formula>"t-k"</formula>
    </cfRule>
  </conditionalFormatting>
  <conditionalFormatting sqref="T70">
    <cfRule type="cellIs" dxfId="115" priority="125" stopIfTrue="1" operator="equal">
      <formula>"m"</formula>
    </cfRule>
  </conditionalFormatting>
  <conditionalFormatting sqref="T71">
    <cfRule type="cellIs" dxfId="114" priority="126" stopIfTrue="1" operator="equal">
      <formula>"ie"</formula>
    </cfRule>
  </conditionalFormatting>
  <conditionalFormatting sqref="T72">
    <cfRule type="cellIs" dxfId="113" priority="127" stopIfTrue="1" operator="equal">
      <formula>"ia"</formula>
    </cfRule>
  </conditionalFormatting>
  <conditionalFormatting sqref="T73">
    <cfRule type="cellIs" dxfId="112" priority="128" stopIfTrue="1" operator="equal">
      <formula>"pr"</formula>
    </cfRule>
  </conditionalFormatting>
  <conditionalFormatting sqref="T78">
    <cfRule type="cellIs" dxfId="111" priority="113" stopIfTrue="1" operator="equal">
      <formula>"l"</formula>
    </cfRule>
  </conditionalFormatting>
  <conditionalFormatting sqref="T79">
    <cfRule type="cellIs" dxfId="110" priority="114" stopIfTrue="1" operator="equal">
      <formula>"l-m"</formula>
    </cfRule>
  </conditionalFormatting>
  <conditionalFormatting sqref="T80">
    <cfRule type="cellIs" dxfId="109" priority="115" stopIfTrue="1" operator="equal">
      <formula>"v"</formula>
    </cfRule>
  </conditionalFormatting>
  <conditionalFormatting sqref="T81">
    <cfRule type="cellIs" dxfId="108" priority="116" stopIfTrue="1" operator="equal">
      <formula>"t-k"</formula>
    </cfRule>
  </conditionalFormatting>
  <conditionalFormatting sqref="T82">
    <cfRule type="cellIs" dxfId="107" priority="117" stopIfTrue="1" operator="equal">
      <formula>"m"</formula>
    </cfRule>
  </conditionalFormatting>
  <conditionalFormatting sqref="T83">
    <cfRule type="cellIs" dxfId="106" priority="118" stopIfTrue="1" operator="equal">
      <formula>"ie"</formula>
    </cfRule>
  </conditionalFormatting>
  <conditionalFormatting sqref="T84">
    <cfRule type="cellIs" dxfId="105" priority="119" stopIfTrue="1" operator="equal">
      <formula>"ia"</formula>
    </cfRule>
  </conditionalFormatting>
  <conditionalFormatting sqref="T85">
    <cfRule type="cellIs" dxfId="104" priority="120" stopIfTrue="1" operator="equal">
      <formula>"pr"</formula>
    </cfRule>
  </conditionalFormatting>
  <conditionalFormatting sqref="T91">
    <cfRule type="cellIs" dxfId="103" priority="105" stopIfTrue="1" operator="equal">
      <formula>"l"</formula>
    </cfRule>
  </conditionalFormatting>
  <conditionalFormatting sqref="T92">
    <cfRule type="cellIs" dxfId="102" priority="106" stopIfTrue="1" operator="equal">
      <formula>"l-m"</formula>
    </cfRule>
  </conditionalFormatting>
  <conditionalFormatting sqref="T93">
    <cfRule type="cellIs" dxfId="101" priority="107" stopIfTrue="1" operator="equal">
      <formula>"v"</formula>
    </cfRule>
  </conditionalFormatting>
  <conditionalFormatting sqref="T94">
    <cfRule type="cellIs" dxfId="100" priority="108" stopIfTrue="1" operator="equal">
      <formula>"t-k"</formula>
    </cfRule>
  </conditionalFormatting>
  <conditionalFormatting sqref="T95">
    <cfRule type="cellIs" dxfId="99" priority="109" stopIfTrue="1" operator="equal">
      <formula>"m"</formula>
    </cfRule>
  </conditionalFormatting>
  <conditionalFormatting sqref="T96">
    <cfRule type="cellIs" dxfId="98" priority="110" stopIfTrue="1" operator="equal">
      <formula>"ie"</formula>
    </cfRule>
  </conditionalFormatting>
  <conditionalFormatting sqref="T97">
    <cfRule type="cellIs" dxfId="97" priority="111" stopIfTrue="1" operator="equal">
      <formula>"ia"</formula>
    </cfRule>
  </conditionalFormatting>
  <conditionalFormatting sqref="T98">
    <cfRule type="cellIs" dxfId="96" priority="112" stopIfTrue="1" operator="equal">
      <formula>"pr"</formula>
    </cfRule>
  </conditionalFormatting>
  <conditionalFormatting sqref="T104">
    <cfRule type="cellIs" dxfId="95" priority="97" stopIfTrue="1" operator="equal">
      <formula>"l"</formula>
    </cfRule>
  </conditionalFormatting>
  <conditionalFormatting sqref="T105">
    <cfRule type="cellIs" dxfId="94" priority="98" stopIfTrue="1" operator="equal">
      <formula>"l-m"</formula>
    </cfRule>
  </conditionalFormatting>
  <conditionalFormatting sqref="T106">
    <cfRule type="cellIs" dxfId="93" priority="99" stopIfTrue="1" operator="equal">
      <formula>"v"</formula>
    </cfRule>
  </conditionalFormatting>
  <conditionalFormatting sqref="T107">
    <cfRule type="cellIs" dxfId="92" priority="100" stopIfTrue="1" operator="equal">
      <formula>"t-k"</formula>
    </cfRule>
  </conditionalFormatting>
  <conditionalFormatting sqref="T108">
    <cfRule type="cellIs" dxfId="91" priority="101" stopIfTrue="1" operator="equal">
      <formula>"m"</formula>
    </cfRule>
  </conditionalFormatting>
  <conditionalFormatting sqref="T109">
    <cfRule type="cellIs" dxfId="90" priority="102" stopIfTrue="1" operator="equal">
      <formula>"ie"</formula>
    </cfRule>
  </conditionalFormatting>
  <conditionalFormatting sqref="T110">
    <cfRule type="cellIs" dxfId="89" priority="103" stopIfTrue="1" operator="equal">
      <formula>"ia"</formula>
    </cfRule>
  </conditionalFormatting>
  <conditionalFormatting sqref="T111">
    <cfRule type="cellIs" dxfId="88" priority="104" stopIfTrue="1" operator="equal">
      <formula>"pr"</formula>
    </cfRule>
  </conditionalFormatting>
  <conditionalFormatting sqref="AH2">
    <cfRule type="cellIs" dxfId="87" priority="89" stopIfTrue="1" operator="equal">
      <formula>"l"</formula>
    </cfRule>
  </conditionalFormatting>
  <conditionalFormatting sqref="AH3">
    <cfRule type="cellIs" dxfId="86" priority="90" stopIfTrue="1" operator="equal">
      <formula>"l-m"</formula>
    </cfRule>
  </conditionalFormatting>
  <conditionalFormatting sqref="AH4">
    <cfRule type="cellIs" dxfId="85" priority="91" stopIfTrue="1" operator="equal">
      <formula>"v"</formula>
    </cfRule>
  </conditionalFormatting>
  <conditionalFormatting sqref="AH5">
    <cfRule type="cellIs" dxfId="84" priority="92" stopIfTrue="1" operator="equal">
      <formula>"t-k"</formula>
    </cfRule>
  </conditionalFormatting>
  <conditionalFormatting sqref="AH6">
    <cfRule type="cellIs" dxfId="83" priority="93" stopIfTrue="1" operator="equal">
      <formula>"m"</formula>
    </cfRule>
  </conditionalFormatting>
  <conditionalFormatting sqref="AH7">
    <cfRule type="cellIs" dxfId="82" priority="94" stopIfTrue="1" operator="equal">
      <formula>"ie"</formula>
    </cfRule>
  </conditionalFormatting>
  <conditionalFormatting sqref="AH8">
    <cfRule type="cellIs" dxfId="81" priority="95" stopIfTrue="1" operator="equal">
      <formula>"ia"</formula>
    </cfRule>
  </conditionalFormatting>
  <conditionalFormatting sqref="AH9">
    <cfRule type="cellIs" dxfId="80" priority="96" stopIfTrue="1" operator="equal">
      <formula>"pr"</formula>
    </cfRule>
  </conditionalFormatting>
  <conditionalFormatting sqref="AH15">
    <cfRule type="cellIs" dxfId="79" priority="81" stopIfTrue="1" operator="equal">
      <formula>"l"</formula>
    </cfRule>
  </conditionalFormatting>
  <conditionalFormatting sqref="AH16">
    <cfRule type="cellIs" dxfId="78" priority="82" stopIfTrue="1" operator="equal">
      <formula>"l-m"</formula>
    </cfRule>
  </conditionalFormatting>
  <conditionalFormatting sqref="AH17">
    <cfRule type="cellIs" dxfId="77" priority="83" stopIfTrue="1" operator="equal">
      <formula>"v"</formula>
    </cfRule>
  </conditionalFormatting>
  <conditionalFormatting sqref="AH18">
    <cfRule type="cellIs" dxfId="76" priority="84" stopIfTrue="1" operator="equal">
      <formula>"t-k"</formula>
    </cfRule>
  </conditionalFormatting>
  <conditionalFormatting sqref="AH19">
    <cfRule type="cellIs" dxfId="75" priority="85" stopIfTrue="1" operator="equal">
      <formula>"m"</formula>
    </cfRule>
  </conditionalFormatting>
  <conditionalFormatting sqref="AH20">
    <cfRule type="cellIs" dxfId="74" priority="86" stopIfTrue="1" operator="equal">
      <formula>"ie"</formula>
    </cfRule>
  </conditionalFormatting>
  <conditionalFormatting sqref="AH21">
    <cfRule type="cellIs" dxfId="73" priority="87" stopIfTrue="1" operator="equal">
      <formula>"ia"</formula>
    </cfRule>
  </conditionalFormatting>
  <conditionalFormatting sqref="AH22">
    <cfRule type="cellIs" dxfId="72" priority="88" stopIfTrue="1" operator="equal">
      <formula>"pr"</formula>
    </cfRule>
  </conditionalFormatting>
  <conditionalFormatting sqref="AH28">
    <cfRule type="cellIs" dxfId="71" priority="73" stopIfTrue="1" operator="equal">
      <formula>"l"</formula>
    </cfRule>
  </conditionalFormatting>
  <conditionalFormatting sqref="AH29">
    <cfRule type="cellIs" dxfId="70" priority="74" stopIfTrue="1" operator="equal">
      <formula>"l-m"</formula>
    </cfRule>
  </conditionalFormatting>
  <conditionalFormatting sqref="AH30">
    <cfRule type="cellIs" dxfId="69" priority="75" stopIfTrue="1" operator="equal">
      <formula>"v"</formula>
    </cfRule>
  </conditionalFormatting>
  <conditionalFormatting sqref="AH31">
    <cfRule type="cellIs" dxfId="68" priority="76" stopIfTrue="1" operator="equal">
      <formula>"t-k"</formula>
    </cfRule>
  </conditionalFormatting>
  <conditionalFormatting sqref="AH32">
    <cfRule type="cellIs" dxfId="67" priority="77" stopIfTrue="1" operator="equal">
      <formula>"m"</formula>
    </cfRule>
  </conditionalFormatting>
  <conditionalFormatting sqref="AH33">
    <cfRule type="cellIs" dxfId="66" priority="78" stopIfTrue="1" operator="equal">
      <formula>"ie"</formula>
    </cfRule>
  </conditionalFormatting>
  <conditionalFormatting sqref="AH34">
    <cfRule type="cellIs" dxfId="65" priority="79" stopIfTrue="1" operator="equal">
      <formula>"ia"</formula>
    </cfRule>
  </conditionalFormatting>
  <conditionalFormatting sqref="AH35">
    <cfRule type="cellIs" dxfId="64" priority="80" stopIfTrue="1" operator="equal">
      <formula>"pr"</formula>
    </cfRule>
  </conditionalFormatting>
  <conditionalFormatting sqref="AH40">
    <cfRule type="cellIs" dxfId="63" priority="65" stopIfTrue="1" operator="equal">
      <formula>"l"</formula>
    </cfRule>
  </conditionalFormatting>
  <conditionalFormatting sqref="AH41">
    <cfRule type="cellIs" dxfId="62" priority="66" stopIfTrue="1" operator="equal">
      <formula>"l-m"</formula>
    </cfRule>
  </conditionalFormatting>
  <conditionalFormatting sqref="AH42">
    <cfRule type="cellIs" dxfId="61" priority="67" stopIfTrue="1" operator="equal">
      <formula>"v"</formula>
    </cfRule>
  </conditionalFormatting>
  <conditionalFormatting sqref="AH43">
    <cfRule type="cellIs" dxfId="60" priority="68" stopIfTrue="1" operator="equal">
      <formula>"t-k"</formula>
    </cfRule>
  </conditionalFormatting>
  <conditionalFormatting sqref="AH44">
    <cfRule type="cellIs" dxfId="59" priority="69" stopIfTrue="1" operator="equal">
      <formula>"m"</formula>
    </cfRule>
  </conditionalFormatting>
  <conditionalFormatting sqref="AH45">
    <cfRule type="cellIs" dxfId="58" priority="70" stopIfTrue="1" operator="equal">
      <formula>"ie"</formula>
    </cfRule>
  </conditionalFormatting>
  <conditionalFormatting sqref="AH46">
    <cfRule type="cellIs" dxfId="57" priority="71" stopIfTrue="1" operator="equal">
      <formula>"ia"</formula>
    </cfRule>
  </conditionalFormatting>
  <conditionalFormatting sqref="AH47">
    <cfRule type="cellIs" dxfId="56" priority="72" stopIfTrue="1" operator="equal">
      <formula>"pr"</formula>
    </cfRule>
  </conditionalFormatting>
  <conditionalFormatting sqref="AH53">
    <cfRule type="cellIs" dxfId="55" priority="57" stopIfTrue="1" operator="equal">
      <formula>"l"</formula>
    </cfRule>
  </conditionalFormatting>
  <conditionalFormatting sqref="AH54">
    <cfRule type="cellIs" dxfId="54" priority="58" stopIfTrue="1" operator="equal">
      <formula>"l-m"</formula>
    </cfRule>
  </conditionalFormatting>
  <conditionalFormatting sqref="AH55">
    <cfRule type="cellIs" dxfId="53" priority="59" stopIfTrue="1" operator="equal">
      <formula>"v"</formula>
    </cfRule>
  </conditionalFormatting>
  <conditionalFormatting sqref="AH56">
    <cfRule type="cellIs" dxfId="52" priority="60" stopIfTrue="1" operator="equal">
      <formula>"t-k"</formula>
    </cfRule>
  </conditionalFormatting>
  <conditionalFormatting sqref="AH57">
    <cfRule type="cellIs" dxfId="51" priority="61" stopIfTrue="1" operator="equal">
      <formula>"m"</formula>
    </cfRule>
  </conditionalFormatting>
  <conditionalFormatting sqref="AH58">
    <cfRule type="cellIs" dxfId="50" priority="62" stopIfTrue="1" operator="equal">
      <formula>"ie"</formula>
    </cfRule>
  </conditionalFormatting>
  <conditionalFormatting sqref="AH59">
    <cfRule type="cellIs" dxfId="49" priority="63" stopIfTrue="1" operator="equal">
      <formula>"ia"</formula>
    </cfRule>
  </conditionalFormatting>
  <conditionalFormatting sqref="AH60">
    <cfRule type="cellIs" dxfId="48" priority="64" stopIfTrue="1" operator="equal">
      <formula>"pr"</formula>
    </cfRule>
  </conditionalFormatting>
  <conditionalFormatting sqref="AH66">
    <cfRule type="cellIs" dxfId="47" priority="49" stopIfTrue="1" operator="equal">
      <formula>"l"</formula>
    </cfRule>
  </conditionalFormatting>
  <conditionalFormatting sqref="AH67">
    <cfRule type="cellIs" dxfId="46" priority="50" stopIfTrue="1" operator="equal">
      <formula>"l-m"</formula>
    </cfRule>
  </conditionalFormatting>
  <conditionalFormatting sqref="AH68">
    <cfRule type="cellIs" dxfId="45" priority="51" stopIfTrue="1" operator="equal">
      <formula>"v"</formula>
    </cfRule>
  </conditionalFormatting>
  <conditionalFormatting sqref="AH69">
    <cfRule type="cellIs" dxfId="44" priority="52" stopIfTrue="1" operator="equal">
      <formula>"t-k"</formula>
    </cfRule>
  </conditionalFormatting>
  <conditionalFormatting sqref="AH70">
    <cfRule type="cellIs" dxfId="43" priority="53" stopIfTrue="1" operator="equal">
      <formula>"m"</formula>
    </cfRule>
  </conditionalFormatting>
  <conditionalFormatting sqref="AH71">
    <cfRule type="cellIs" dxfId="42" priority="54" stopIfTrue="1" operator="equal">
      <formula>"ie"</formula>
    </cfRule>
  </conditionalFormatting>
  <conditionalFormatting sqref="AH72">
    <cfRule type="cellIs" dxfId="41" priority="55" stopIfTrue="1" operator="equal">
      <formula>"ia"</formula>
    </cfRule>
  </conditionalFormatting>
  <conditionalFormatting sqref="AH73">
    <cfRule type="cellIs" dxfId="40" priority="56" stopIfTrue="1" operator="equal">
      <formula>"pr"</formula>
    </cfRule>
  </conditionalFormatting>
  <conditionalFormatting sqref="AH78">
    <cfRule type="cellIs" dxfId="39" priority="41" stopIfTrue="1" operator="equal">
      <formula>"l"</formula>
    </cfRule>
  </conditionalFormatting>
  <conditionalFormatting sqref="AH79">
    <cfRule type="cellIs" dxfId="38" priority="42" stopIfTrue="1" operator="equal">
      <formula>"l-m"</formula>
    </cfRule>
  </conditionalFormatting>
  <conditionalFormatting sqref="AH80">
    <cfRule type="cellIs" dxfId="37" priority="43" stopIfTrue="1" operator="equal">
      <formula>"v"</formula>
    </cfRule>
  </conditionalFormatting>
  <conditionalFormatting sqref="AH81">
    <cfRule type="cellIs" dxfId="36" priority="44" stopIfTrue="1" operator="equal">
      <formula>"t-k"</formula>
    </cfRule>
  </conditionalFormatting>
  <conditionalFormatting sqref="AH82">
    <cfRule type="cellIs" dxfId="35" priority="45" stopIfTrue="1" operator="equal">
      <formula>"m"</formula>
    </cfRule>
  </conditionalFormatting>
  <conditionalFormatting sqref="AH83">
    <cfRule type="cellIs" dxfId="34" priority="46" stopIfTrue="1" operator="equal">
      <formula>"ie"</formula>
    </cfRule>
  </conditionalFormatting>
  <conditionalFormatting sqref="AH84">
    <cfRule type="cellIs" dxfId="33" priority="47" stopIfTrue="1" operator="equal">
      <formula>"ia"</formula>
    </cfRule>
  </conditionalFormatting>
  <conditionalFormatting sqref="AH85">
    <cfRule type="cellIs" dxfId="32" priority="48" stopIfTrue="1" operator="equal">
      <formula>"pr"</formula>
    </cfRule>
  </conditionalFormatting>
  <conditionalFormatting sqref="AH91">
    <cfRule type="cellIs" dxfId="31" priority="33" stopIfTrue="1" operator="equal">
      <formula>"l"</formula>
    </cfRule>
  </conditionalFormatting>
  <conditionalFormatting sqref="AH92">
    <cfRule type="cellIs" dxfId="30" priority="34" stopIfTrue="1" operator="equal">
      <formula>"l-m"</formula>
    </cfRule>
  </conditionalFormatting>
  <conditionalFormatting sqref="AH93">
    <cfRule type="cellIs" dxfId="29" priority="35" stopIfTrue="1" operator="equal">
      <formula>"v"</formula>
    </cfRule>
  </conditionalFormatting>
  <conditionalFormatting sqref="AH94">
    <cfRule type="cellIs" dxfId="28" priority="36" stopIfTrue="1" operator="equal">
      <formula>"t-k"</formula>
    </cfRule>
  </conditionalFormatting>
  <conditionalFormatting sqref="AH95">
    <cfRule type="cellIs" dxfId="27" priority="37" stopIfTrue="1" operator="equal">
      <formula>"m"</formula>
    </cfRule>
  </conditionalFormatting>
  <conditionalFormatting sqref="AH96">
    <cfRule type="cellIs" dxfId="26" priority="38" stopIfTrue="1" operator="equal">
      <formula>"ie"</formula>
    </cfRule>
  </conditionalFormatting>
  <conditionalFormatting sqref="AH97">
    <cfRule type="cellIs" dxfId="25" priority="39" stopIfTrue="1" operator="equal">
      <formula>"ia"</formula>
    </cfRule>
  </conditionalFormatting>
  <conditionalFormatting sqref="AH98">
    <cfRule type="cellIs" dxfId="24" priority="40" stopIfTrue="1" operator="equal">
      <formula>"pr"</formula>
    </cfRule>
  </conditionalFormatting>
  <conditionalFormatting sqref="AV2">
    <cfRule type="cellIs" dxfId="23" priority="17" stopIfTrue="1" operator="equal">
      <formula>"l"</formula>
    </cfRule>
  </conditionalFormatting>
  <conditionalFormatting sqref="AV3">
    <cfRule type="cellIs" dxfId="22" priority="18" stopIfTrue="1" operator="equal">
      <formula>"l-m"</formula>
    </cfRule>
  </conditionalFormatting>
  <conditionalFormatting sqref="AV4">
    <cfRule type="cellIs" dxfId="21" priority="19" stopIfTrue="1" operator="equal">
      <formula>"v"</formula>
    </cfRule>
  </conditionalFormatting>
  <conditionalFormatting sqref="AV5">
    <cfRule type="cellIs" dxfId="20" priority="20" stopIfTrue="1" operator="equal">
      <formula>"t-k"</formula>
    </cfRule>
  </conditionalFormatting>
  <conditionalFormatting sqref="AV6">
    <cfRule type="cellIs" dxfId="19" priority="21" stopIfTrue="1" operator="equal">
      <formula>"m"</formula>
    </cfRule>
  </conditionalFormatting>
  <conditionalFormatting sqref="AV7">
    <cfRule type="cellIs" dxfId="18" priority="22" stopIfTrue="1" operator="equal">
      <formula>"ie"</formula>
    </cfRule>
  </conditionalFormatting>
  <conditionalFormatting sqref="AV8">
    <cfRule type="cellIs" dxfId="17" priority="23" stopIfTrue="1" operator="equal">
      <formula>"ia"</formula>
    </cfRule>
  </conditionalFormatting>
  <conditionalFormatting sqref="AV9">
    <cfRule type="cellIs" dxfId="16" priority="24" stopIfTrue="1" operator="equal">
      <formula>"pr"</formula>
    </cfRule>
  </conditionalFormatting>
  <conditionalFormatting sqref="AV15">
    <cfRule type="cellIs" dxfId="15" priority="9" stopIfTrue="1" operator="equal">
      <formula>"l"</formula>
    </cfRule>
  </conditionalFormatting>
  <conditionalFormatting sqref="AV16">
    <cfRule type="cellIs" dxfId="14" priority="10" stopIfTrue="1" operator="equal">
      <formula>"l-m"</formula>
    </cfRule>
  </conditionalFormatting>
  <conditionalFormatting sqref="AV17">
    <cfRule type="cellIs" dxfId="13" priority="11" stopIfTrue="1" operator="equal">
      <formula>"v"</formula>
    </cfRule>
  </conditionalFormatting>
  <conditionalFormatting sqref="AV18">
    <cfRule type="cellIs" dxfId="12" priority="12" stopIfTrue="1" operator="equal">
      <formula>"t-k"</formula>
    </cfRule>
  </conditionalFormatting>
  <conditionalFormatting sqref="AV19">
    <cfRule type="cellIs" dxfId="11" priority="13" stopIfTrue="1" operator="equal">
      <formula>"m"</formula>
    </cfRule>
  </conditionalFormatting>
  <conditionalFormatting sqref="AV20">
    <cfRule type="cellIs" dxfId="10" priority="14" stopIfTrue="1" operator="equal">
      <formula>"ie"</formula>
    </cfRule>
  </conditionalFormatting>
  <conditionalFormatting sqref="AV21">
    <cfRule type="cellIs" dxfId="9" priority="15" stopIfTrue="1" operator="equal">
      <formula>"ia"</formula>
    </cfRule>
  </conditionalFormatting>
  <conditionalFormatting sqref="AV22">
    <cfRule type="cellIs" dxfId="8" priority="16" stopIfTrue="1" operator="equal">
      <formula>"pr"</formula>
    </cfRule>
  </conditionalFormatting>
  <conditionalFormatting sqref="AV28">
    <cfRule type="cellIs" dxfId="7" priority="1" stopIfTrue="1" operator="equal">
      <formula>"l"</formula>
    </cfRule>
  </conditionalFormatting>
  <conditionalFormatting sqref="AV29">
    <cfRule type="cellIs" dxfId="6" priority="2" stopIfTrue="1" operator="equal">
      <formula>"l-m"</formula>
    </cfRule>
  </conditionalFormatting>
  <conditionalFormatting sqref="AV30">
    <cfRule type="cellIs" dxfId="5" priority="3" stopIfTrue="1" operator="equal">
      <formula>"v"</formula>
    </cfRule>
  </conditionalFormatting>
  <conditionalFormatting sqref="AV31">
    <cfRule type="cellIs" dxfId="4" priority="4" stopIfTrue="1" operator="equal">
      <formula>"t-k"</formula>
    </cfRule>
  </conditionalFormatting>
  <conditionalFormatting sqref="AV32">
    <cfRule type="cellIs" dxfId="3" priority="5" stopIfTrue="1" operator="equal">
      <formula>"m"</formula>
    </cfRule>
  </conditionalFormatting>
  <conditionalFormatting sqref="AV33">
    <cfRule type="cellIs" dxfId="2" priority="6" stopIfTrue="1" operator="equal">
      <formula>"ie"</formula>
    </cfRule>
  </conditionalFormatting>
  <conditionalFormatting sqref="AV34">
    <cfRule type="cellIs" dxfId="1" priority="7" stopIfTrue="1" operator="equal">
      <formula>"ia"</formula>
    </cfRule>
  </conditionalFormatting>
  <conditionalFormatting sqref="AV35">
    <cfRule type="cellIs" dxfId="0" priority="8" stopIfTrue="1" operator="equal">
      <formula>"pr"</formula>
    </cfRule>
  </conditionalFormatting>
  <pageMargins left="0.7" right="0.7" top="0.75" bottom="0.75" header="0.3" footer="0.3"/>
  <pageSetup paperSize="9" orientation="landscape" horizont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18"/>
  <sheetViews>
    <sheetView showGridLines="0" workbookViewId="0">
      <selection activeCell="P29" sqref="P29"/>
    </sheetView>
  </sheetViews>
  <sheetFormatPr defaultRowHeight="10.5" x14ac:dyDescent="0.15"/>
  <cols>
    <col min="1" max="1" width="30.7109375" style="72" customWidth="1"/>
    <col min="2" max="2" width="9.85546875" style="72" customWidth="1"/>
    <col min="3" max="3" width="10.7109375" style="72" customWidth="1"/>
    <col min="4" max="4" width="9.140625" style="72"/>
    <col min="5" max="5" width="6.85546875" style="72" customWidth="1"/>
    <col min="6" max="6" width="28.85546875" style="72" customWidth="1"/>
    <col min="7" max="7" width="9.140625" style="72"/>
    <col min="8" max="8" width="10.7109375" style="72" customWidth="1"/>
    <col min="9" max="16384" width="9.140625" style="72"/>
  </cols>
  <sheetData>
    <row r="1" spans="1:10" x14ac:dyDescent="0.15">
      <c r="A1" s="70" t="s">
        <v>29</v>
      </c>
      <c r="B1" s="71">
        <f>COUNTIF(tlač!G1:G114,"*gvi*")+COUNTIF(tlač!U1:U114,"*gvi*")+COUNTIF(tlač!AI1:AI114,"*gvi*")+COUNTIF(tlač!AW1:AW114,"*gvi*")</f>
        <v>0</v>
      </c>
      <c r="C1" s="70" t="s">
        <v>83</v>
      </c>
      <c r="D1" s="70"/>
    </row>
    <row r="3" spans="1:10" x14ac:dyDescent="0.15">
      <c r="A3" s="241" t="s">
        <v>29</v>
      </c>
      <c r="B3" s="242"/>
      <c r="C3" s="242"/>
      <c r="D3" s="242"/>
      <c r="E3" s="243"/>
      <c r="F3" s="241" t="s">
        <v>29</v>
      </c>
      <c r="G3" s="242"/>
      <c r="H3" s="242"/>
      <c r="I3" s="242"/>
      <c r="J3" s="243"/>
    </row>
    <row r="4" spans="1:10" x14ac:dyDescent="0.15">
      <c r="A4" s="73"/>
      <c r="B4" s="74"/>
      <c r="C4" s="74"/>
      <c r="D4" s="74"/>
      <c r="E4" s="75"/>
      <c r="F4" s="73"/>
      <c r="G4" s="74"/>
      <c r="H4" s="74"/>
      <c r="I4" s="74"/>
      <c r="J4" s="75"/>
    </row>
    <row r="5" spans="1:10" x14ac:dyDescent="0.15">
      <c r="A5" s="73"/>
      <c r="B5" s="74"/>
      <c r="C5" s="74"/>
      <c r="D5" s="74"/>
      <c r="E5" s="75"/>
      <c r="F5" s="73"/>
      <c r="G5" s="74"/>
      <c r="H5" s="74"/>
      <c r="I5" s="74"/>
      <c r="J5" s="75"/>
    </row>
    <row r="6" spans="1:10" x14ac:dyDescent="0.15">
      <c r="A6" s="73"/>
      <c r="B6" s="74"/>
      <c r="C6" s="74"/>
      <c r="D6" s="74"/>
      <c r="E6" s="75"/>
      <c r="F6" s="73"/>
      <c r="G6" s="74"/>
      <c r="H6" s="74"/>
      <c r="I6" s="74"/>
      <c r="J6" s="75"/>
    </row>
    <row r="7" spans="1:10" x14ac:dyDescent="0.15">
      <c r="A7" s="73"/>
      <c r="B7" s="74"/>
      <c r="C7" s="74"/>
      <c r="D7" s="74"/>
      <c r="E7" s="75"/>
      <c r="F7" s="73"/>
      <c r="G7" s="74"/>
      <c r="H7" s="74"/>
      <c r="I7" s="74"/>
      <c r="J7" s="75"/>
    </row>
    <row r="8" spans="1:10" x14ac:dyDescent="0.15">
      <c r="A8" s="73"/>
      <c r="B8" s="74"/>
      <c r="C8" s="74"/>
      <c r="D8" s="74"/>
      <c r="E8" s="75"/>
      <c r="F8" s="73"/>
      <c r="G8" s="74"/>
      <c r="H8" s="74"/>
      <c r="I8" s="74"/>
      <c r="J8" s="75"/>
    </row>
    <row r="9" spans="1:10" x14ac:dyDescent="0.15">
      <c r="A9" s="73"/>
      <c r="B9" s="74"/>
      <c r="C9" s="74"/>
      <c r="D9" s="74"/>
      <c r="E9" s="75"/>
      <c r="F9" s="73"/>
      <c r="G9" s="74"/>
      <c r="H9" s="74"/>
      <c r="I9" s="74"/>
      <c r="J9" s="75"/>
    </row>
    <row r="10" spans="1:10" x14ac:dyDescent="0.15">
      <c r="A10" s="73"/>
      <c r="B10" s="74"/>
      <c r="C10" s="74"/>
      <c r="D10" s="74"/>
      <c r="E10" s="75"/>
      <c r="F10" s="73"/>
      <c r="G10" s="74"/>
      <c r="H10" s="74"/>
      <c r="I10" s="74"/>
      <c r="J10" s="75"/>
    </row>
    <row r="11" spans="1:10" x14ac:dyDescent="0.15">
      <c r="A11" s="73"/>
      <c r="B11" s="74"/>
      <c r="C11" s="74"/>
      <c r="D11" s="74"/>
      <c r="E11" s="75"/>
      <c r="F11" s="73"/>
      <c r="G11" s="74"/>
      <c r="H11" s="74"/>
      <c r="I11" s="74"/>
      <c r="J11" s="75"/>
    </row>
    <row r="12" spans="1:10" x14ac:dyDescent="0.15">
      <c r="A12" s="73"/>
      <c r="B12" s="74"/>
      <c r="C12" s="74"/>
      <c r="D12" s="74"/>
      <c r="E12" s="75"/>
      <c r="F12" s="73"/>
      <c r="G12" s="74"/>
      <c r="H12" s="74"/>
      <c r="I12" s="74"/>
      <c r="J12" s="75"/>
    </row>
    <row r="13" spans="1:10" x14ac:dyDescent="0.15">
      <c r="A13" s="73"/>
      <c r="B13" s="74"/>
      <c r="C13" s="74"/>
      <c r="D13" s="74"/>
      <c r="E13" s="75"/>
      <c r="F13" s="73"/>
      <c r="G13" s="74"/>
      <c r="H13" s="74"/>
      <c r="I13" s="74"/>
      <c r="J13" s="75"/>
    </row>
    <row r="14" spans="1:10" x14ac:dyDescent="0.15">
      <c r="A14" s="73"/>
      <c r="B14" s="74"/>
      <c r="C14" s="74"/>
      <c r="D14" s="74"/>
      <c r="E14" s="75"/>
      <c r="F14" s="73"/>
      <c r="G14" s="74"/>
      <c r="H14" s="74"/>
      <c r="I14" s="74"/>
      <c r="J14" s="75"/>
    </row>
    <row r="15" spans="1:10" x14ac:dyDescent="0.15">
      <c r="A15" s="73"/>
      <c r="B15" s="74"/>
      <c r="C15" s="74"/>
      <c r="D15" s="74"/>
      <c r="E15" s="75"/>
      <c r="F15" s="73"/>
      <c r="G15" s="74"/>
      <c r="H15" s="74"/>
      <c r="I15" s="74"/>
      <c r="J15" s="75"/>
    </row>
    <row r="16" spans="1:10" x14ac:dyDescent="0.15">
      <c r="A16" s="73"/>
      <c r="B16" s="74"/>
      <c r="C16" s="74"/>
      <c r="D16" s="74"/>
      <c r="E16" s="75"/>
      <c r="F16" s="73"/>
      <c r="G16" s="74"/>
      <c r="H16" s="74"/>
      <c r="I16" s="74"/>
      <c r="J16" s="75"/>
    </row>
    <row r="17" spans="1:10" x14ac:dyDescent="0.15">
      <c r="A17" s="73"/>
      <c r="B17" s="74"/>
      <c r="C17" s="74"/>
      <c r="D17" s="74"/>
      <c r="E17" s="75"/>
      <c r="F17" s="73"/>
      <c r="G17" s="74"/>
      <c r="H17" s="74"/>
      <c r="I17" s="74"/>
      <c r="J17" s="75"/>
    </row>
    <row r="18" spans="1:10" x14ac:dyDescent="0.15">
      <c r="A18" s="73"/>
      <c r="B18" s="74"/>
      <c r="C18" s="74"/>
      <c r="D18" s="74"/>
      <c r="E18" s="75"/>
      <c r="F18" s="73"/>
      <c r="G18" s="74"/>
      <c r="H18" s="74"/>
      <c r="I18" s="74"/>
      <c r="J18" s="75"/>
    </row>
    <row r="19" spans="1:10" x14ac:dyDescent="0.15">
      <c r="A19" s="73"/>
      <c r="B19" s="74"/>
      <c r="C19" s="74"/>
      <c r="D19" s="74"/>
      <c r="E19" s="75"/>
      <c r="F19" s="73"/>
      <c r="G19" s="74"/>
      <c r="H19" s="74"/>
      <c r="I19" s="74"/>
      <c r="J19" s="75"/>
    </row>
    <row r="20" spans="1:10" x14ac:dyDescent="0.15">
      <c r="A20" s="73"/>
      <c r="B20" s="74"/>
      <c r="C20" s="74"/>
      <c r="D20" s="74"/>
      <c r="E20" s="75"/>
      <c r="F20" s="73"/>
      <c r="G20" s="74"/>
      <c r="H20" s="74"/>
      <c r="I20" s="74"/>
      <c r="J20" s="75"/>
    </row>
    <row r="21" spans="1:10" x14ac:dyDescent="0.15">
      <c r="A21" s="73"/>
      <c r="B21" s="74"/>
      <c r="C21" s="74"/>
      <c r="D21" s="74"/>
      <c r="E21" s="75"/>
      <c r="F21" s="73"/>
      <c r="G21" s="74"/>
      <c r="H21" s="74"/>
      <c r="I21" s="74"/>
      <c r="J21" s="75"/>
    </row>
    <row r="22" spans="1:10" x14ac:dyDescent="0.15">
      <c r="A22" s="73"/>
      <c r="B22" s="74"/>
      <c r="C22" s="74"/>
      <c r="D22" s="74"/>
      <c r="E22" s="75"/>
      <c r="F22" s="73"/>
      <c r="G22" s="74"/>
      <c r="H22" s="74"/>
      <c r="I22" s="74"/>
      <c r="J22" s="75"/>
    </row>
    <row r="23" spans="1:10" x14ac:dyDescent="0.15">
      <c r="A23" s="73"/>
      <c r="B23" s="74"/>
      <c r="C23" s="74"/>
      <c r="D23" s="74"/>
      <c r="E23" s="75"/>
      <c r="F23" s="73"/>
      <c r="G23" s="74"/>
      <c r="H23" s="74"/>
      <c r="I23" s="74"/>
      <c r="J23" s="75"/>
    </row>
    <row r="24" spans="1:10" x14ac:dyDescent="0.15">
      <c r="A24" s="73"/>
      <c r="B24" s="74"/>
      <c r="C24" s="74"/>
      <c r="D24" s="74"/>
      <c r="E24" s="75"/>
      <c r="F24" s="73"/>
      <c r="G24" s="74"/>
      <c r="H24" s="74"/>
      <c r="I24" s="74"/>
      <c r="J24" s="75"/>
    </row>
    <row r="25" spans="1:10" x14ac:dyDescent="0.15">
      <c r="A25" s="73"/>
      <c r="B25" s="74"/>
      <c r="C25" s="74"/>
      <c r="D25" s="74"/>
      <c r="E25" s="75"/>
      <c r="F25" s="73"/>
      <c r="G25" s="74"/>
      <c r="H25" s="74"/>
      <c r="I25" s="74"/>
      <c r="J25" s="75"/>
    </row>
    <row r="26" spans="1:10" x14ac:dyDescent="0.15">
      <c r="A26" s="241" t="s">
        <v>29</v>
      </c>
      <c r="B26" s="242"/>
      <c r="C26" s="242"/>
      <c r="D26" s="242"/>
      <c r="E26" s="243"/>
      <c r="F26" s="241" t="s">
        <v>29</v>
      </c>
      <c r="G26" s="242"/>
      <c r="H26" s="242"/>
      <c r="I26" s="242"/>
      <c r="J26" s="243"/>
    </row>
    <row r="27" spans="1:10" x14ac:dyDescent="0.15">
      <c r="A27" s="73"/>
      <c r="B27" s="74"/>
      <c r="C27" s="74"/>
      <c r="D27" s="74"/>
      <c r="E27" s="75"/>
      <c r="F27" s="73"/>
      <c r="G27" s="74"/>
      <c r="H27" s="74"/>
      <c r="I27" s="74"/>
      <c r="J27" s="75"/>
    </row>
    <row r="28" spans="1:10" x14ac:dyDescent="0.15">
      <c r="A28" s="73"/>
      <c r="B28" s="74"/>
      <c r="C28" s="74"/>
      <c r="D28" s="74"/>
      <c r="E28" s="75"/>
      <c r="F28" s="73"/>
      <c r="G28" s="74"/>
      <c r="H28" s="74"/>
      <c r="I28" s="74"/>
      <c r="J28" s="75"/>
    </row>
    <row r="29" spans="1:10" x14ac:dyDescent="0.15">
      <c r="A29" s="73"/>
      <c r="B29" s="74"/>
      <c r="C29" s="74"/>
      <c r="D29" s="74"/>
      <c r="E29" s="75"/>
      <c r="F29" s="73"/>
      <c r="G29" s="74"/>
      <c r="H29" s="74"/>
      <c r="I29" s="74"/>
      <c r="J29" s="75"/>
    </row>
    <row r="30" spans="1:10" x14ac:dyDescent="0.15">
      <c r="A30" s="73"/>
      <c r="B30" s="74"/>
      <c r="C30" s="74"/>
      <c r="D30" s="74"/>
      <c r="E30" s="75"/>
      <c r="F30" s="73"/>
      <c r="G30" s="74"/>
      <c r="H30" s="74"/>
      <c r="I30" s="74"/>
      <c r="J30" s="75"/>
    </row>
    <row r="31" spans="1:10" x14ac:dyDescent="0.15">
      <c r="A31" s="73"/>
      <c r="B31" s="74"/>
      <c r="C31" s="74"/>
      <c r="D31" s="74"/>
      <c r="E31" s="75"/>
      <c r="F31" s="73"/>
      <c r="G31" s="74"/>
      <c r="H31" s="74"/>
      <c r="I31" s="74"/>
      <c r="J31" s="75"/>
    </row>
    <row r="32" spans="1:10" x14ac:dyDescent="0.15">
      <c r="A32" s="73"/>
      <c r="B32" s="74"/>
      <c r="C32" s="74"/>
      <c r="D32" s="74"/>
      <c r="E32" s="75"/>
      <c r="F32" s="73"/>
      <c r="G32" s="74"/>
      <c r="H32" s="74"/>
      <c r="I32" s="74"/>
      <c r="J32" s="75"/>
    </row>
    <row r="33" spans="1:10" x14ac:dyDescent="0.15">
      <c r="A33" s="73"/>
      <c r="B33" s="74"/>
      <c r="C33" s="74"/>
      <c r="D33" s="74"/>
      <c r="E33" s="75"/>
      <c r="F33" s="73"/>
      <c r="G33" s="74"/>
      <c r="H33" s="74"/>
      <c r="I33" s="74"/>
      <c r="J33" s="75"/>
    </row>
    <row r="34" spans="1:10" x14ac:dyDescent="0.15">
      <c r="A34" s="73"/>
      <c r="B34" s="74"/>
      <c r="C34" s="74"/>
      <c r="D34" s="74"/>
      <c r="E34" s="75"/>
      <c r="F34" s="73"/>
      <c r="G34" s="74"/>
      <c r="H34" s="74"/>
      <c r="I34" s="74"/>
      <c r="J34" s="75"/>
    </row>
    <row r="35" spans="1:10" x14ac:dyDescent="0.15">
      <c r="A35" s="73"/>
      <c r="B35" s="74"/>
      <c r="C35" s="74"/>
      <c r="D35" s="74"/>
      <c r="E35" s="75"/>
      <c r="F35" s="73"/>
      <c r="G35" s="74"/>
      <c r="H35" s="74"/>
      <c r="I35" s="74"/>
      <c r="J35" s="75"/>
    </row>
    <row r="36" spans="1:10" x14ac:dyDescent="0.15">
      <c r="A36" s="73"/>
      <c r="B36" s="74"/>
      <c r="C36" s="74"/>
      <c r="D36" s="74"/>
      <c r="E36" s="75"/>
      <c r="F36" s="73"/>
      <c r="G36" s="74"/>
      <c r="H36" s="74"/>
      <c r="I36" s="74"/>
      <c r="J36" s="75"/>
    </row>
    <row r="37" spans="1:10" x14ac:dyDescent="0.15">
      <c r="A37" s="73"/>
      <c r="B37" s="74"/>
      <c r="C37" s="74"/>
      <c r="D37" s="74"/>
      <c r="E37" s="75"/>
      <c r="F37" s="73"/>
      <c r="G37" s="74"/>
      <c r="H37" s="74"/>
      <c r="I37" s="74"/>
      <c r="J37" s="75"/>
    </row>
    <row r="38" spans="1:10" x14ac:dyDescent="0.15">
      <c r="A38" s="73"/>
      <c r="B38" s="74"/>
      <c r="C38" s="74"/>
      <c r="D38" s="74"/>
      <c r="E38" s="75"/>
      <c r="F38" s="73"/>
      <c r="G38" s="74"/>
      <c r="H38" s="74"/>
      <c r="I38" s="74"/>
      <c r="J38" s="75"/>
    </row>
    <row r="39" spans="1:10" x14ac:dyDescent="0.15">
      <c r="A39" s="73"/>
      <c r="B39" s="74"/>
      <c r="C39" s="74"/>
      <c r="D39" s="74"/>
      <c r="E39" s="75"/>
      <c r="F39" s="73"/>
      <c r="G39" s="74"/>
      <c r="H39" s="74"/>
      <c r="I39" s="74"/>
      <c r="J39" s="75"/>
    </row>
    <row r="40" spans="1:10" x14ac:dyDescent="0.15">
      <c r="A40" s="73"/>
      <c r="B40" s="74"/>
      <c r="C40" s="74"/>
      <c r="D40" s="74"/>
      <c r="E40" s="75"/>
      <c r="F40" s="73"/>
      <c r="G40" s="74"/>
      <c r="H40" s="74"/>
      <c r="I40" s="74"/>
      <c r="J40" s="75"/>
    </row>
    <row r="41" spans="1:10" x14ac:dyDescent="0.15">
      <c r="A41" s="73"/>
      <c r="B41" s="74"/>
      <c r="C41" s="74"/>
      <c r="D41" s="74"/>
      <c r="E41" s="75"/>
      <c r="F41" s="73"/>
      <c r="G41" s="74"/>
      <c r="H41" s="74"/>
      <c r="I41" s="74"/>
      <c r="J41" s="75"/>
    </row>
    <row r="42" spans="1:10" x14ac:dyDescent="0.15">
      <c r="A42" s="73"/>
      <c r="B42" s="74"/>
      <c r="C42" s="74"/>
      <c r="D42" s="74"/>
      <c r="E42" s="75"/>
      <c r="F42" s="73"/>
      <c r="G42" s="74"/>
      <c r="H42" s="74"/>
      <c r="I42" s="74"/>
      <c r="J42" s="75"/>
    </row>
    <row r="43" spans="1:10" x14ac:dyDescent="0.15">
      <c r="A43" s="73"/>
      <c r="B43" s="74"/>
      <c r="C43" s="74"/>
      <c r="D43" s="74"/>
      <c r="E43" s="75"/>
      <c r="F43" s="73"/>
      <c r="G43" s="74"/>
      <c r="H43" s="74"/>
      <c r="I43" s="74"/>
      <c r="J43" s="75"/>
    </row>
    <row r="44" spans="1:10" x14ac:dyDescent="0.15">
      <c r="A44" s="73"/>
      <c r="B44" s="74"/>
      <c r="C44" s="74"/>
      <c r="D44" s="74"/>
      <c r="E44" s="75"/>
      <c r="F44" s="73"/>
      <c r="G44" s="74"/>
      <c r="H44" s="74"/>
      <c r="I44" s="74"/>
      <c r="J44" s="75"/>
    </row>
    <row r="45" spans="1:10" x14ac:dyDescent="0.15">
      <c r="A45" s="73"/>
      <c r="B45" s="74"/>
      <c r="C45" s="74"/>
      <c r="D45" s="74"/>
      <c r="E45" s="75"/>
      <c r="F45" s="73"/>
      <c r="G45" s="74"/>
      <c r="H45" s="74"/>
      <c r="I45" s="74"/>
      <c r="J45" s="75"/>
    </row>
    <row r="46" spans="1:10" x14ac:dyDescent="0.15">
      <c r="A46" s="73"/>
      <c r="B46" s="74"/>
      <c r="C46" s="74"/>
      <c r="D46" s="74"/>
      <c r="E46" s="75"/>
      <c r="F46" s="73"/>
      <c r="G46" s="74"/>
      <c r="H46" s="74"/>
      <c r="I46" s="74"/>
      <c r="J46" s="75"/>
    </row>
    <row r="47" spans="1:10" x14ac:dyDescent="0.15">
      <c r="A47" s="76"/>
      <c r="B47" s="77"/>
      <c r="C47" s="77"/>
      <c r="D47" s="77"/>
      <c r="E47" s="78"/>
      <c r="F47" s="76"/>
      <c r="G47" s="77"/>
      <c r="H47" s="77"/>
      <c r="I47" s="77"/>
      <c r="J47" s="78"/>
    </row>
    <row r="48" spans="1:10" x14ac:dyDescent="0.15">
      <c r="A48" s="74"/>
      <c r="B48" s="74"/>
      <c r="C48" s="74"/>
      <c r="D48" s="74"/>
      <c r="E48" s="74"/>
      <c r="F48" s="74"/>
      <c r="G48" s="74"/>
      <c r="H48" s="74"/>
      <c r="I48" s="74"/>
      <c r="J48" s="74"/>
    </row>
    <row r="49" spans="1:10" x14ac:dyDescent="0.15">
      <c r="A49" s="74"/>
      <c r="B49" s="74"/>
      <c r="C49" s="74"/>
      <c r="D49" s="74"/>
      <c r="E49" s="74"/>
      <c r="F49" s="74"/>
      <c r="G49" s="74"/>
      <c r="H49" s="74"/>
      <c r="I49" s="74"/>
      <c r="J49" s="74"/>
    </row>
    <row r="50" spans="1:10" x14ac:dyDescent="0.15">
      <c r="A50" s="74"/>
      <c r="B50" s="74"/>
      <c r="C50" s="74"/>
      <c r="D50" s="74"/>
      <c r="E50" s="74"/>
      <c r="F50" s="74"/>
      <c r="G50" s="74"/>
      <c r="H50" s="74"/>
      <c r="I50" s="74"/>
      <c r="J50" s="74"/>
    </row>
    <row r="51" spans="1:10" x14ac:dyDescent="0.15">
      <c r="A51" s="79" t="s">
        <v>30</v>
      </c>
      <c r="B51" s="80">
        <f>COUNTIF(tlač!G1:G114,"*gic*")+COUNTIF(tlač!U1:U114,"*gic*")+COUNTIF(tlač!AI1:AI114,"*gic*")+COUNTIF(tlač!AW1:AW114,"*gic*")</f>
        <v>0</v>
      </c>
      <c r="C51" s="79" t="s">
        <v>83</v>
      </c>
      <c r="D51" s="79"/>
    </row>
    <row r="52" spans="1:10" ht="11.25" customHeight="1" x14ac:dyDescent="0.15"/>
    <row r="53" spans="1:10" x14ac:dyDescent="0.15">
      <c r="A53" s="244" t="s">
        <v>30</v>
      </c>
      <c r="B53" s="245"/>
      <c r="C53" s="245"/>
      <c r="D53" s="245"/>
      <c r="E53" s="246"/>
      <c r="F53" s="244" t="s">
        <v>30</v>
      </c>
      <c r="G53" s="245"/>
      <c r="H53" s="245"/>
      <c r="I53" s="245"/>
      <c r="J53" s="246"/>
    </row>
    <row r="54" spans="1:10" x14ac:dyDescent="0.15">
      <c r="A54" s="73"/>
      <c r="B54" s="74"/>
      <c r="C54" s="74"/>
      <c r="D54" s="74"/>
      <c r="E54" s="75"/>
      <c r="F54" s="74"/>
      <c r="G54" s="74"/>
      <c r="H54" s="74"/>
      <c r="I54" s="74"/>
      <c r="J54" s="75"/>
    </row>
    <row r="55" spans="1:10" x14ac:dyDescent="0.15">
      <c r="A55" s="73"/>
      <c r="B55" s="74"/>
      <c r="C55" s="74"/>
      <c r="D55" s="74"/>
      <c r="E55" s="75"/>
      <c r="F55" s="74"/>
      <c r="G55" s="74"/>
      <c r="H55" s="74"/>
      <c r="I55" s="74"/>
      <c r="J55" s="75"/>
    </row>
    <row r="56" spans="1:10" x14ac:dyDescent="0.15">
      <c r="A56" s="73"/>
      <c r="B56" s="74"/>
      <c r="C56" s="74"/>
      <c r="D56" s="74"/>
      <c r="E56" s="75"/>
      <c r="F56" s="74"/>
      <c r="G56" s="74"/>
      <c r="H56" s="74"/>
      <c r="I56" s="74"/>
      <c r="J56" s="75"/>
    </row>
    <row r="57" spans="1:10" x14ac:dyDescent="0.15">
      <c r="A57" s="73"/>
      <c r="B57" s="74"/>
      <c r="C57" s="74"/>
      <c r="D57" s="74"/>
      <c r="E57" s="75"/>
      <c r="F57" s="74"/>
      <c r="G57" s="74"/>
      <c r="H57" s="74"/>
      <c r="I57" s="74"/>
      <c r="J57" s="75"/>
    </row>
    <row r="58" spans="1:10" x14ac:dyDescent="0.15">
      <c r="A58" s="73"/>
      <c r="B58" s="74"/>
      <c r="C58" s="74"/>
      <c r="D58" s="74"/>
      <c r="E58" s="75"/>
      <c r="F58" s="74"/>
      <c r="G58" s="74"/>
      <c r="H58" s="74"/>
      <c r="I58" s="74"/>
      <c r="J58" s="75"/>
    </row>
    <row r="59" spans="1:10" x14ac:dyDescent="0.15">
      <c r="A59" s="73"/>
      <c r="B59" s="74"/>
      <c r="C59" s="74"/>
      <c r="D59" s="74"/>
      <c r="E59" s="75"/>
      <c r="F59" s="74"/>
      <c r="G59" s="74"/>
      <c r="H59" s="74"/>
      <c r="I59" s="74"/>
      <c r="J59" s="75"/>
    </row>
    <row r="60" spans="1:10" x14ac:dyDescent="0.15">
      <c r="A60" s="73"/>
      <c r="B60" s="74"/>
      <c r="C60" s="74"/>
      <c r="D60" s="74"/>
      <c r="E60" s="75"/>
      <c r="F60" s="74"/>
      <c r="G60" s="74"/>
      <c r="H60" s="74"/>
      <c r="I60" s="74"/>
      <c r="J60" s="75"/>
    </row>
    <row r="61" spans="1:10" x14ac:dyDescent="0.15">
      <c r="A61" s="73"/>
      <c r="B61" s="74"/>
      <c r="C61" s="74"/>
      <c r="D61" s="74"/>
      <c r="E61" s="75"/>
      <c r="F61" s="74"/>
      <c r="G61" s="74"/>
      <c r="H61" s="74"/>
      <c r="I61" s="74"/>
      <c r="J61" s="75"/>
    </row>
    <row r="62" spans="1:10" x14ac:dyDescent="0.15">
      <c r="A62" s="73"/>
      <c r="B62" s="74"/>
      <c r="C62" s="74"/>
      <c r="D62" s="74"/>
      <c r="E62" s="75"/>
      <c r="F62" s="74"/>
      <c r="G62" s="74"/>
      <c r="H62" s="74"/>
      <c r="I62" s="74"/>
      <c r="J62" s="75"/>
    </row>
    <row r="63" spans="1:10" x14ac:dyDescent="0.15">
      <c r="A63" s="73"/>
      <c r="B63" s="74"/>
      <c r="C63" s="74"/>
      <c r="D63" s="74"/>
      <c r="E63" s="75"/>
      <c r="F63" s="74"/>
      <c r="G63" s="74"/>
      <c r="H63" s="74"/>
      <c r="I63" s="74"/>
      <c r="J63" s="75"/>
    </row>
    <row r="64" spans="1:10" x14ac:dyDescent="0.15">
      <c r="A64" s="73"/>
      <c r="B64" s="74"/>
      <c r="C64" s="74"/>
      <c r="D64" s="74"/>
      <c r="E64" s="75"/>
      <c r="F64" s="74"/>
      <c r="G64" s="74"/>
      <c r="H64" s="74"/>
      <c r="I64" s="74"/>
      <c r="J64" s="75"/>
    </row>
    <row r="65" spans="1:10" x14ac:dyDescent="0.15">
      <c r="A65" s="73"/>
      <c r="B65" s="74"/>
      <c r="C65" s="74"/>
      <c r="D65" s="74"/>
      <c r="E65" s="75"/>
      <c r="F65" s="74"/>
      <c r="G65" s="74"/>
      <c r="H65" s="74"/>
      <c r="I65" s="74"/>
      <c r="J65" s="75"/>
    </row>
    <row r="66" spans="1:10" x14ac:dyDescent="0.15">
      <c r="A66" s="73"/>
      <c r="B66" s="74"/>
      <c r="C66" s="74"/>
      <c r="D66" s="74"/>
      <c r="E66" s="75"/>
      <c r="F66" s="74"/>
      <c r="G66" s="74"/>
      <c r="H66" s="74"/>
      <c r="I66" s="74"/>
      <c r="J66" s="75"/>
    </row>
    <row r="67" spans="1:10" x14ac:dyDescent="0.15">
      <c r="A67" s="73"/>
      <c r="B67" s="74"/>
      <c r="C67" s="74"/>
      <c r="D67" s="74"/>
      <c r="E67" s="75"/>
      <c r="F67" s="74"/>
      <c r="G67" s="74"/>
      <c r="H67" s="74"/>
      <c r="I67" s="74"/>
      <c r="J67" s="75"/>
    </row>
    <row r="68" spans="1:10" x14ac:dyDescent="0.15">
      <c r="A68" s="73"/>
      <c r="B68" s="74"/>
      <c r="C68" s="74"/>
      <c r="D68" s="74"/>
      <c r="E68" s="75"/>
      <c r="F68" s="74"/>
      <c r="G68" s="74"/>
      <c r="H68" s="74"/>
      <c r="I68" s="74"/>
      <c r="J68" s="75"/>
    </row>
    <row r="69" spans="1:10" x14ac:dyDescent="0.15">
      <c r="A69" s="73"/>
      <c r="B69" s="74"/>
      <c r="C69" s="74"/>
      <c r="D69" s="74"/>
      <c r="E69" s="75"/>
      <c r="F69" s="74"/>
      <c r="G69" s="74"/>
      <c r="H69" s="74"/>
      <c r="I69" s="74"/>
      <c r="J69" s="75"/>
    </row>
    <row r="70" spans="1:10" x14ac:dyDescent="0.15">
      <c r="A70" s="73"/>
      <c r="B70" s="74"/>
      <c r="C70" s="74"/>
      <c r="D70" s="74"/>
      <c r="E70" s="75"/>
      <c r="F70" s="74"/>
      <c r="G70" s="74"/>
      <c r="H70" s="74"/>
      <c r="I70" s="74"/>
      <c r="J70" s="75"/>
    </row>
    <row r="71" spans="1:10" x14ac:dyDescent="0.15">
      <c r="A71" s="73"/>
      <c r="B71" s="74"/>
      <c r="C71" s="74"/>
      <c r="D71" s="74"/>
      <c r="E71" s="75"/>
      <c r="F71" s="74"/>
      <c r="G71" s="74"/>
      <c r="H71" s="74"/>
      <c r="I71" s="74"/>
      <c r="J71" s="75"/>
    </row>
    <row r="72" spans="1:10" x14ac:dyDescent="0.15">
      <c r="A72" s="73"/>
      <c r="B72" s="74"/>
      <c r="C72" s="74"/>
      <c r="D72" s="74"/>
      <c r="E72" s="75"/>
      <c r="F72" s="74"/>
      <c r="G72" s="74"/>
      <c r="H72" s="74"/>
      <c r="I72" s="74"/>
      <c r="J72" s="75"/>
    </row>
    <row r="73" spans="1:10" x14ac:dyDescent="0.15">
      <c r="A73" s="73"/>
      <c r="B73" s="74"/>
      <c r="C73" s="74"/>
      <c r="D73" s="74"/>
      <c r="E73" s="75"/>
      <c r="F73" s="74"/>
      <c r="G73" s="74"/>
      <c r="H73" s="74"/>
      <c r="I73" s="74"/>
      <c r="J73" s="75"/>
    </row>
    <row r="74" spans="1:10" x14ac:dyDescent="0.15">
      <c r="A74" s="73"/>
      <c r="B74" s="74"/>
      <c r="C74" s="74"/>
      <c r="D74" s="74"/>
      <c r="E74" s="75"/>
      <c r="F74" s="74"/>
      <c r="G74" s="74"/>
      <c r="H74" s="74"/>
      <c r="I74" s="74"/>
      <c r="J74" s="75"/>
    </row>
    <row r="75" spans="1:10" ht="12" customHeight="1" x14ac:dyDescent="0.15">
      <c r="A75" s="73"/>
      <c r="B75" s="74"/>
      <c r="C75" s="74"/>
      <c r="D75" s="74"/>
      <c r="E75" s="75"/>
      <c r="F75" s="74"/>
      <c r="G75" s="74"/>
      <c r="H75" s="74"/>
      <c r="I75" s="74"/>
      <c r="J75" s="75"/>
    </row>
    <row r="76" spans="1:10" ht="6" customHeight="1" x14ac:dyDescent="0.15">
      <c r="A76" s="73"/>
      <c r="B76" s="74"/>
      <c r="C76" s="74"/>
      <c r="D76" s="74"/>
      <c r="E76" s="75"/>
      <c r="F76" s="74"/>
      <c r="G76" s="74"/>
      <c r="H76" s="74"/>
      <c r="I76" s="74"/>
      <c r="J76" s="75"/>
    </row>
    <row r="77" spans="1:10" x14ac:dyDescent="0.15">
      <c r="A77" s="244" t="s">
        <v>30</v>
      </c>
      <c r="B77" s="245"/>
      <c r="C77" s="245"/>
      <c r="D77" s="245"/>
      <c r="E77" s="246"/>
      <c r="F77" s="244" t="s">
        <v>30</v>
      </c>
      <c r="G77" s="245"/>
      <c r="H77" s="245"/>
      <c r="I77" s="245"/>
      <c r="J77" s="246"/>
    </row>
    <row r="78" spans="1:10" x14ac:dyDescent="0.15">
      <c r="A78" s="73"/>
      <c r="B78" s="74"/>
      <c r="C78" s="74"/>
      <c r="D78" s="74"/>
      <c r="E78" s="75"/>
      <c r="F78" s="74"/>
      <c r="G78" s="74"/>
      <c r="H78" s="74"/>
      <c r="I78" s="74"/>
      <c r="J78" s="75"/>
    </row>
    <row r="79" spans="1:10" x14ac:dyDescent="0.15">
      <c r="A79" s="73"/>
      <c r="B79" s="74"/>
      <c r="C79" s="74"/>
      <c r="D79" s="74"/>
      <c r="E79" s="75"/>
      <c r="F79" s="74"/>
      <c r="G79" s="74"/>
      <c r="H79" s="74"/>
      <c r="I79" s="74"/>
      <c r="J79" s="75"/>
    </row>
    <row r="80" spans="1:10" x14ac:dyDescent="0.15">
      <c r="A80" s="73"/>
      <c r="B80" s="74"/>
      <c r="C80" s="74"/>
      <c r="D80" s="74"/>
      <c r="E80" s="75"/>
      <c r="F80" s="74"/>
      <c r="G80" s="74"/>
      <c r="H80" s="74"/>
      <c r="I80" s="74"/>
      <c r="J80" s="75"/>
    </row>
    <row r="81" spans="1:10" x14ac:dyDescent="0.15">
      <c r="A81" s="73"/>
      <c r="B81" s="74"/>
      <c r="C81" s="74"/>
      <c r="D81" s="74"/>
      <c r="E81" s="75"/>
      <c r="F81" s="74"/>
      <c r="G81" s="74"/>
      <c r="H81" s="74"/>
      <c r="I81" s="74"/>
      <c r="J81" s="75"/>
    </row>
    <row r="82" spans="1:10" x14ac:dyDescent="0.15">
      <c r="A82" s="73"/>
      <c r="B82" s="74"/>
      <c r="C82" s="74"/>
      <c r="D82" s="74"/>
      <c r="E82" s="75"/>
      <c r="F82" s="74"/>
      <c r="G82" s="74"/>
      <c r="H82" s="74"/>
      <c r="I82" s="74"/>
      <c r="J82" s="75"/>
    </row>
    <row r="83" spans="1:10" x14ac:dyDescent="0.15">
      <c r="A83" s="73"/>
      <c r="B83" s="74"/>
      <c r="C83" s="74"/>
      <c r="D83" s="74"/>
      <c r="E83" s="75"/>
      <c r="F83" s="74"/>
      <c r="G83" s="74"/>
      <c r="H83" s="74"/>
      <c r="I83" s="74"/>
      <c r="J83" s="75"/>
    </row>
    <row r="84" spans="1:10" x14ac:dyDescent="0.15">
      <c r="A84" s="73"/>
      <c r="B84" s="74"/>
      <c r="C84" s="74"/>
      <c r="D84" s="74"/>
      <c r="E84" s="75"/>
      <c r="F84" s="74"/>
      <c r="G84" s="74"/>
      <c r="H84" s="74"/>
      <c r="I84" s="74"/>
      <c r="J84" s="75"/>
    </row>
    <row r="85" spans="1:10" x14ac:dyDescent="0.15">
      <c r="A85" s="73"/>
      <c r="B85" s="74"/>
      <c r="C85" s="74"/>
      <c r="D85" s="74"/>
      <c r="E85" s="75"/>
      <c r="F85" s="74"/>
      <c r="G85" s="74"/>
      <c r="H85" s="74"/>
      <c r="I85" s="74"/>
      <c r="J85" s="75"/>
    </row>
    <row r="86" spans="1:10" x14ac:dyDescent="0.15">
      <c r="A86" s="73"/>
      <c r="B86" s="74"/>
      <c r="C86" s="74"/>
      <c r="D86" s="74"/>
      <c r="E86" s="75"/>
      <c r="F86" s="74"/>
      <c r="G86" s="74"/>
      <c r="H86" s="74"/>
      <c r="I86" s="74"/>
      <c r="J86" s="75"/>
    </row>
    <row r="87" spans="1:10" x14ac:dyDescent="0.15">
      <c r="A87" s="73"/>
      <c r="B87" s="74"/>
      <c r="C87" s="74"/>
      <c r="D87" s="74"/>
      <c r="E87" s="75"/>
      <c r="F87" s="74"/>
      <c r="G87" s="74"/>
      <c r="H87" s="74"/>
      <c r="I87" s="74"/>
      <c r="J87" s="75"/>
    </row>
    <row r="88" spans="1:10" x14ac:dyDescent="0.15">
      <c r="A88" s="73"/>
      <c r="B88" s="74"/>
      <c r="C88" s="74"/>
      <c r="D88" s="74"/>
      <c r="E88" s="75"/>
      <c r="F88" s="74"/>
      <c r="G88" s="74"/>
      <c r="H88" s="74"/>
      <c r="I88" s="74"/>
      <c r="J88" s="75"/>
    </row>
    <row r="89" spans="1:10" x14ac:dyDescent="0.15">
      <c r="A89" s="73"/>
      <c r="B89" s="74"/>
      <c r="C89" s="74"/>
      <c r="D89" s="74"/>
      <c r="E89" s="75"/>
      <c r="F89" s="74"/>
      <c r="G89" s="74"/>
      <c r="H89" s="74"/>
      <c r="I89" s="74"/>
      <c r="J89" s="75"/>
    </row>
    <row r="90" spans="1:10" x14ac:dyDescent="0.15">
      <c r="A90" s="73"/>
      <c r="B90" s="74"/>
      <c r="C90" s="74"/>
      <c r="D90" s="74"/>
      <c r="E90" s="75"/>
      <c r="F90" s="74"/>
      <c r="G90" s="74"/>
      <c r="H90" s="74"/>
      <c r="I90" s="74"/>
      <c r="J90" s="75"/>
    </row>
    <row r="91" spans="1:10" x14ac:dyDescent="0.15">
      <c r="A91" s="73"/>
      <c r="B91" s="74"/>
      <c r="C91" s="74"/>
      <c r="D91" s="74"/>
      <c r="E91" s="75"/>
      <c r="F91" s="74"/>
      <c r="G91" s="74"/>
      <c r="H91" s="74"/>
      <c r="I91" s="74"/>
      <c r="J91" s="75"/>
    </row>
    <row r="92" spans="1:10" x14ac:dyDescent="0.15">
      <c r="A92" s="73"/>
      <c r="B92" s="74"/>
      <c r="C92" s="74"/>
      <c r="D92" s="74"/>
      <c r="E92" s="75"/>
      <c r="F92" s="74"/>
      <c r="G92" s="74"/>
      <c r="H92" s="74"/>
      <c r="I92" s="74"/>
      <c r="J92" s="75"/>
    </row>
    <row r="93" spans="1:10" x14ac:dyDescent="0.15">
      <c r="A93" s="73"/>
      <c r="B93" s="74"/>
      <c r="C93" s="74"/>
      <c r="D93" s="74"/>
      <c r="E93" s="75"/>
      <c r="F93" s="74"/>
      <c r="G93" s="74"/>
      <c r="H93" s="74"/>
      <c r="I93" s="74"/>
      <c r="J93" s="75"/>
    </row>
    <row r="94" spans="1:10" x14ac:dyDescent="0.15">
      <c r="A94" s="73"/>
      <c r="B94" s="74"/>
      <c r="C94" s="74"/>
      <c r="D94" s="74"/>
      <c r="E94" s="75"/>
      <c r="F94" s="74"/>
      <c r="G94" s="74"/>
      <c r="H94" s="74"/>
      <c r="I94" s="74"/>
      <c r="J94" s="75"/>
    </row>
    <row r="95" spans="1:10" x14ac:dyDescent="0.15">
      <c r="A95" s="73"/>
      <c r="B95" s="74"/>
      <c r="C95" s="74"/>
      <c r="D95" s="74"/>
      <c r="E95" s="75"/>
      <c r="F95" s="74"/>
      <c r="G95" s="74"/>
      <c r="H95" s="74"/>
      <c r="I95" s="74"/>
      <c r="J95" s="75"/>
    </row>
    <row r="96" spans="1:10" x14ac:dyDescent="0.15">
      <c r="A96" s="73"/>
      <c r="B96" s="74"/>
      <c r="C96" s="74"/>
      <c r="D96" s="74"/>
      <c r="E96" s="75"/>
      <c r="F96" s="74"/>
      <c r="G96" s="74"/>
      <c r="H96" s="74"/>
      <c r="I96" s="74"/>
      <c r="J96" s="75"/>
    </row>
    <row r="97" spans="1:10" x14ac:dyDescent="0.15">
      <c r="A97" s="73"/>
      <c r="B97" s="74"/>
      <c r="C97" s="74"/>
      <c r="D97" s="74"/>
      <c r="E97" s="75"/>
      <c r="F97" s="74"/>
      <c r="G97" s="74"/>
      <c r="H97" s="74"/>
      <c r="I97" s="74"/>
      <c r="J97" s="75"/>
    </row>
    <row r="98" spans="1:10" x14ac:dyDescent="0.15">
      <c r="A98" s="73"/>
      <c r="B98" s="74"/>
      <c r="C98" s="74"/>
      <c r="D98" s="74"/>
      <c r="E98" s="75"/>
      <c r="F98" s="74"/>
      <c r="G98" s="74"/>
      <c r="H98" s="74"/>
      <c r="I98" s="74"/>
      <c r="J98" s="75"/>
    </row>
    <row r="99" spans="1:10" x14ac:dyDescent="0.15">
      <c r="A99" s="73"/>
      <c r="B99" s="74"/>
      <c r="C99" s="74"/>
      <c r="D99" s="74"/>
      <c r="E99" s="75"/>
      <c r="F99" s="74"/>
      <c r="G99" s="74"/>
      <c r="H99" s="74"/>
      <c r="I99" s="74"/>
      <c r="J99" s="75"/>
    </row>
    <row r="100" spans="1:10" x14ac:dyDescent="0.15">
      <c r="A100" s="76"/>
      <c r="B100" s="77"/>
      <c r="C100" s="77"/>
      <c r="D100" s="77"/>
      <c r="E100" s="78"/>
      <c r="F100" s="77"/>
      <c r="G100" s="77"/>
      <c r="H100" s="77"/>
      <c r="I100" s="77"/>
      <c r="J100" s="78"/>
    </row>
    <row r="101" spans="1:10" x14ac:dyDescent="0.15">
      <c r="A101" s="74"/>
      <c r="B101" s="74"/>
      <c r="C101" s="74"/>
      <c r="D101" s="74"/>
      <c r="E101" s="74"/>
      <c r="F101" s="74"/>
      <c r="G101" s="74"/>
      <c r="H101" s="74"/>
      <c r="I101" s="74"/>
      <c r="J101" s="74"/>
    </row>
    <row r="102" spans="1:10" x14ac:dyDescent="0.15">
      <c r="A102" s="81" t="s">
        <v>31</v>
      </c>
      <c r="B102" s="82">
        <f>COUNTIF(tlač!G1:G114,"*zuá*")+COUNTIF(tlač!U1:U114,"*zuá*")+COUNTIF(tlač!AI1:AI114,"*zuá*")+COUNTIF(tlač!AW1:AW114,"*zuá*")</f>
        <v>0</v>
      </c>
      <c r="C102" s="81" t="s">
        <v>83</v>
      </c>
      <c r="D102" s="81"/>
    </row>
    <row r="104" spans="1:10" x14ac:dyDescent="0.15">
      <c r="A104" s="247" t="s">
        <v>82</v>
      </c>
      <c r="B104" s="248"/>
      <c r="C104" s="248"/>
      <c r="D104" s="248"/>
      <c r="E104" s="249"/>
      <c r="F104" s="247" t="s">
        <v>82</v>
      </c>
      <c r="G104" s="248"/>
      <c r="H104" s="248"/>
      <c r="I104" s="248"/>
      <c r="J104" s="249"/>
    </row>
    <row r="105" spans="1:10" x14ac:dyDescent="0.15">
      <c r="A105" s="73"/>
      <c r="B105" s="74"/>
      <c r="C105" s="74"/>
      <c r="D105" s="74"/>
      <c r="E105" s="75"/>
      <c r="F105" s="74"/>
      <c r="G105" s="74"/>
      <c r="H105" s="74"/>
      <c r="I105" s="74"/>
      <c r="J105" s="75"/>
    </row>
    <row r="106" spans="1:10" x14ac:dyDescent="0.15">
      <c r="A106" s="73"/>
      <c r="B106" s="74"/>
      <c r="C106" s="74"/>
      <c r="D106" s="74"/>
      <c r="E106" s="75"/>
      <c r="F106" s="74"/>
      <c r="G106" s="74"/>
      <c r="H106" s="74"/>
      <c r="I106" s="74"/>
      <c r="J106" s="75"/>
    </row>
    <row r="107" spans="1:10" x14ac:dyDescent="0.15">
      <c r="A107" s="73"/>
      <c r="B107" s="74"/>
      <c r="C107" s="74"/>
      <c r="D107" s="74"/>
      <c r="E107" s="75"/>
      <c r="F107" s="74"/>
      <c r="G107" s="74"/>
      <c r="H107" s="74"/>
      <c r="I107" s="74"/>
      <c r="J107" s="75"/>
    </row>
    <row r="108" spans="1:10" x14ac:dyDescent="0.15">
      <c r="A108" s="73"/>
      <c r="B108" s="74"/>
      <c r="C108" s="74"/>
      <c r="D108" s="74"/>
      <c r="E108" s="75"/>
      <c r="F108" s="74"/>
      <c r="G108" s="74"/>
      <c r="H108" s="74"/>
      <c r="I108" s="74"/>
      <c r="J108" s="75"/>
    </row>
    <row r="109" spans="1:10" x14ac:dyDescent="0.15">
      <c r="A109" s="73"/>
      <c r="B109" s="74"/>
      <c r="C109" s="74"/>
      <c r="D109" s="74"/>
      <c r="E109" s="75"/>
      <c r="F109" s="74"/>
      <c r="G109" s="74"/>
      <c r="H109" s="74"/>
      <c r="I109" s="74"/>
      <c r="J109" s="75"/>
    </row>
    <row r="110" spans="1:10" x14ac:dyDescent="0.15">
      <c r="A110" s="73"/>
      <c r="B110" s="74"/>
      <c r="C110" s="74"/>
      <c r="D110" s="74"/>
      <c r="E110" s="75"/>
      <c r="F110" s="74"/>
      <c r="G110" s="74"/>
      <c r="H110" s="74"/>
      <c r="I110" s="74"/>
      <c r="J110" s="75"/>
    </row>
    <row r="111" spans="1:10" x14ac:dyDescent="0.15">
      <c r="A111" s="73"/>
      <c r="B111" s="74"/>
      <c r="C111" s="74"/>
      <c r="D111" s="74"/>
      <c r="E111" s="75"/>
      <c r="F111" s="74"/>
      <c r="G111" s="74"/>
      <c r="H111" s="74"/>
      <c r="I111" s="74"/>
      <c r="J111" s="75"/>
    </row>
    <row r="112" spans="1:10" x14ac:dyDescent="0.15">
      <c r="A112" s="73"/>
      <c r="B112" s="74"/>
      <c r="C112" s="74"/>
      <c r="D112" s="74"/>
      <c r="E112" s="75"/>
      <c r="F112" s="74"/>
      <c r="G112" s="74"/>
      <c r="H112" s="74"/>
      <c r="I112" s="74"/>
      <c r="J112" s="75"/>
    </row>
    <row r="113" spans="1:10" x14ac:dyDescent="0.15">
      <c r="A113" s="73"/>
      <c r="B113" s="74"/>
      <c r="C113" s="74"/>
      <c r="D113" s="74"/>
      <c r="E113" s="75"/>
      <c r="F113" s="74"/>
      <c r="G113" s="74"/>
      <c r="H113" s="74"/>
      <c r="I113" s="74"/>
      <c r="J113" s="75"/>
    </row>
    <row r="114" spans="1:10" x14ac:dyDescent="0.15">
      <c r="A114" s="73"/>
      <c r="B114" s="74"/>
      <c r="C114" s="74"/>
      <c r="D114" s="74"/>
      <c r="E114" s="75"/>
      <c r="F114" s="74"/>
      <c r="G114" s="74"/>
      <c r="H114" s="74"/>
      <c r="I114" s="74"/>
      <c r="J114" s="75"/>
    </row>
    <row r="115" spans="1:10" x14ac:dyDescent="0.15">
      <c r="A115" s="73"/>
      <c r="B115" s="74"/>
      <c r="C115" s="74"/>
      <c r="D115" s="74"/>
      <c r="E115" s="75"/>
      <c r="F115" s="74"/>
      <c r="G115" s="74"/>
      <c r="H115" s="74"/>
      <c r="I115" s="74"/>
      <c r="J115" s="75"/>
    </row>
    <row r="116" spans="1:10" x14ac:dyDescent="0.15">
      <c r="A116" s="73"/>
      <c r="B116" s="74"/>
      <c r="C116" s="74"/>
      <c r="D116" s="74"/>
      <c r="E116" s="75"/>
      <c r="F116" s="74"/>
      <c r="G116" s="74"/>
      <c r="H116" s="74"/>
      <c r="I116" s="74"/>
      <c r="J116" s="75"/>
    </row>
    <row r="117" spans="1:10" x14ac:dyDescent="0.15">
      <c r="A117" s="73"/>
      <c r="B117" s="74"/>
      <c r="C117" s="74"/>
      <c r="D117" s="74"/>
      <c r="E117" s="75"/>
      <c r="F117" s="74"/>
      <c r="G117" s="74"/>
      <c r="H117" s="74"/>
      <c r="I117" s="74"/>
      <c r="J117" s="75"/>
    </row>
    <row r="118" spans="1:10" x14ac:dyDescent="0.15">
      <c r="A118" s="73"/>
      <c r="B118" s="74"/>
      <c r="C118" s="74"/>
      <c r="D118" s="74"/>
      <c r="E118" s="75"/>
      <c r="F118" s="74"/>
      <c r="G118" s="74"/>
      <c r="H118" s="74"/>
      <c r="I118" s="74"/>
      <c r="J118" s="75"/>
    </row>
    <row r="119" spans="1:10" x14ac:dyDescent="0.15">
      <c r="A119" s="73"/>
      <c r="B119" s="74"/>
      <c r="C119" s="74"/>
      <c r="D119" s="74"/>
      <c r="E119" s="75"/>
      <c r="F119" s="74"/>
      <c r="G119" s="74"/>
      <c r="H119" s="74"/>
      <c r="I119" s="74"/>
      <c r="J119" s="75"/>
    </row>
    <row r="120" spans="1:10" x14ac:dyDescent="0.15">
      <c r="A120" s="73"/>
      <c r="B120" s="74"/>
      <c r="C120" s="74"/>
      <c r="D120" s="74"/>
      <c r="E120" s="75"/>
      <c r="F120" s="74"/>
      <c r="G120" s="74"/>
      <c r="H120" s="74"/>
      <c r="I120" s="74"/>
      <c r="J120" s="75"/>
    </row>
    <row r="121" spans="1:10" x14ac:dyDescent="0.15">
      <c r="A121" s="73"/>
      <c r="B121" s="74"/>
      <c r="C121" s="74"/>
      <c r="D121" s="74"/>
      <c r="E121" s="75"/>
      <c r="F121" s="74"/>
      <c r="G121" s="74"/>
      <c r="H121" s="74"/>
      <c r="I121" s="74"/>
      <c r="J121" s="75"/>
    </row>
    <row r="122" spans="1:10" x14ac:dyDescent="0.15">
      <c r="A122" s="73"/>
      <c r="B122" s="74"/>
      <c r="C122" s="74"/>
      <c r="D122" s="74"/>
      <c r="E122" s="75"/>
      <c r="F122" s="74"/>
      <c r="G122" s="74"/>
      <c r="H122" s="74"/>
      <c r="I122" s="74"/>
      <c r="J122" s="75"/>
    </row>
    <row r="123" spans="1:10" x14ac:dyDescent="0.15">
      <c r="A123" s="73"/>
      <c r="B123" s="74"/>
      <c r="C123" s="74"/>
      <c r="D123" s="74"/>
      <c r="E123" s="75"/>
      <c r="F123" s="74"/>
      <c r="G123" s="74"/>
      <c r="H123" s="74"/>
      <c r="I123" s="74"/>
      <c r="J123" s="75"/>
    </row>
    <row r="124" spans="1:10" x14ac:dyDescent="0.15">
      <c r="A124" s="73"/>
      <c r="B124" s="74"/>
      <c r="C124" s="74"/>
      <c r="D124" s="74"/>
      <c r="E124" s="75"/>
      <c r="F124" s="74"/>
      <c r="G124" s="74"/>
      <c r="H124" s="74"/>
      <c r="I124" s="74"/>
      <c r="J124" s="75"/>
    </row>
    <row r="125" spans="1:10" x14ac:dyDescent="0.15">
      <c r="A125" s="73"/>
      <c r="B125" s="74"/>
      <c r="C125" s="74"/>
      <c r="D125" s="74"/>
      <c r="E125" s="75"/>
      <c r="F125" s="74"/>
      <c r="G125" s="74"/>
      <c r="H125" s="74"/>
      <c r="I125" s="74"/>
      <c r="J125" s="75"/>
    </row>
    <row r="126" spans="1:10" x14ac:dyDescent="0.15">
      <c r="A126" s="73"/>
      <c r="B126" s="74"/>
      <c r="C126" s="74"/>
      <c r="D126" s="74"/>
      <c r="E126" s="75"/>
      <c r="F126" s="74"/>
      <c r="G126" s="74"/>
      <c r="H126" s="74"/>
      <c r="I126" s="74"/>
      <c r="J126" s="75"/>
    </row>
    <row r="127" spans="1:10" x14ac:dyDescent="0.15">
      <c r="A127" s="73"/>
      <c r="B127" s="74"/>
      <c r="C127" s="74"/>
      <c r="D127" s="74"/>
      <c r="E127" s="75"/>
      <c r="F127" s="74"/>
      <c r="G127" s="74"/>
      <c r="H127" s="74"/>
      <c r="I127" s="74"/>
      <c r="J127" s="75"/>
    </row>
    <row r="128" spans="1:10" x14ac:dyDescent="0.15">
      <c r="A128" s="73"/>
      <c r="B128" s="74"/>
      <c r="C128" s="74"/>
      <c r="D128" s="74"/>
      <c r="E128" s="75"/>
      <c r="F128" s="74"/>
      <c r="G128" s="74"/>
      <c r="H128" s="74"/>
      <c r="I128" s="74"/>
      <c r="J128" s="75"/>
    </row>
    <row r="129" spans="1:10" x14ac:dyDescent="0.15">
      <c r="A129" s="247" t="s">
        <v>82</v>
      </c>
      <c r="B129" s="248"/>
      <c r="C129" s="248"/>
      <c r="D129" s="248"/>
      <c r="E129" s="249"/>
      <c r="F129" s="247" t="s">
        <v>82</v>
      </c>
      <c r="G129" s="248"/>
      <c r="H129" s="248"/>
      <c r="I129" s="248"/>
      <c r="J129" s="249"/>
    </row>
    <row r="130" spans="1:10" x14ac:dyDescent="0.15">
      <c r="A130" s="73"/>
      <c r="B130" s="74"/>
      <c r="C130" s="74"/>
      <c r="D130" s="74"/>
      <c r="E130" s="75"/>
      <c r="F130" s="74"/>
      <c r="G130" s="74"/>
      <c r="H130" s="74"/>
      <c r="I130" s="74"/>
      <c r="J130" s="75"/>
    </row>
    <row r="131" spans="1:10" x14ac:dyDescent="0.15">
      <c r="A131" s="73"/>
      <c r="B131" s="74"/>
      <c r="C131" s="74"/>
      <c r="D131" s="74"/>
      <c r="E131" s="75"/>
      <c r="F131" s="74"/>
      <c r="G131" s="74"/>
      <c r="H131" s="74"/>
      <c r="I131" s="74"/>
      <c r="J131" s="75"/>
    </row>
    <row r="132" spans="1:10" x14ac:dyDescent="0.15">
      <c r="A132" s="73"/>
      <c r="B132" s="74"/>
      <c r="C132" s="74"/>
      <c r="D132" s="74"/>
      <c r="E132" s="75"/>
      <c r="F132" s="74"/>
      <c r="G132" s="74"/>
      <c r="H132" s="74"/>
      <c r="I132" s="74"/>
      <c r="J132" s="75"/>
    </row>
    <row r="133" spans="1:10" x14ac:dyDescent="0.15">
      <c r="A133" s="73"/>
      <c r="B133" s="74"/>
      <c r="C133" s="74"/>
      <c r="D133" s="74"/>
      <c r="E133" s="75"/>
      <c r="F133" s="74"/>
      <c r="G133" s="74"/>
      <c r="H133" s="74"/>
      <c r="I133" s="74"/>
      <c r="J133" s="75"/>
    </row>
    <row r="134" spans="1:10" x14ac:dyDescent="0.15">
      <c r="A134" s="73"/>
      <c r="B134" s="74"/>
      <c r="C134" s="74"/>
      <c r="D134" s="74"/>
      <c r="E134" s="75"/>
      <c r="F134" s="74"/>
      <c r="G134" s="74"/>
      <c r="H134" s="74"/>
      <c r="I134" s="74"/>
      <c r="J134" s="75"/>
    </row>
    <row r="135" spans="1:10" x14ac:dyDescent="0.15">
      <c r="A135" s="73"/>
      <c r="B135" s="74"/>
      <c r="C135" s="74"/>
      <c r="D135" s="74"/>
      <c r="E135" s="75"/>
      <c r="F135" s="74"/>
      <c r="G135" s="74"/>
      <c r="H135" s="74"/>
      <c r="I135" s="74"/>
      <c r="J135" s="75"/>
    </row>
    <row r="136" spans="1:10" x14ac:dyDescent="0.15">
      <c r="A136" s="73"/>
      <c r="B136" s="74"/>
      <c r="C136" s="74"/>
      <c r="D136" s="74"/>
      <c r="E136" s="75"/>
      <c r="F136" s="74"/>
      <c r="G136" s="74"/>
      <c r="H136" s="74"/>
      <c r="I136" s="74"/>
      <c r="J136" s="75"/>
    </row>
    <row r="137" spans="1:10" x14ac:dyDescent="0.15">
      <c r="A137" s="73"/>
      <c r="B137" s="74"/>
      <c r="C137" s="74"/>
      <c r="D137" s="74"/>
      <c r="E137" s="75"/>
      <c r="F137" s="74"/>
      <c r="G137" s="74"/>
      <c r="H137" s="74"/>
      <c r="I137" s="74"/>
      <c r="J137" s="75"/>
    </row>
    <row r="138" spans="1:10" x14ac:dyDescent="0.15">
      <c r="A138" s="73"/>
      <c r="B138" s="74"/>
      <c r="C138" s="74"/>
      <c r="D138" s="74"/>
      <c r="E138" s="75"/>
      <c r="F138" s="74"/>
      <c r="G138" s="74"/>
      <c r="H138" s="74"/>
      <c r="I138" s="74"/>
      <c r="J138" s="75"/>
    </row>
    <row r="139" spans="1:10" x14ac:dyDescent="0.15">
      <c r="A139" s="73"/>
      <c r="B139" s="74"/>
      <c r="C139" s="74"/>
      <c r="D139" s="74"/>
      <c r="E139" s="75"/>
      <c r="F139" s="74"/>
      <c r="G139" s="74"/>
      <c r="H139" s="74"/>
      <c r="I139" s="74"/>
      <c r="J139" s="75"/>
    </row>
    <row r="140" spans="1:10" x14ac:dyDescent="0.15">
      <c r="A140" s="73"/>
      <c r="B140" s="74"/>
      <c r="C140" s="74"/>
      <c r="D140" s="74"/>
      <c r="E140" s="75"/>
      <c r="F140" s="74"/>
      <c r="G140" s="74"/>
      <c r="H140" s="74"/>
      <c r="I140" s="74"/>
      <c r="J140" s="75"/>
    </row>
    <row r="141" spans="1:10" x14ac:dyDescent="0.15">
      <c r="A141" s="73"/>
      <c r="B141" s="74"/>
      <c r="C141" s="74"/>
      <c r="D141" s="74"/>
      <c r="E141" s="75"/>
      <c r="F141" s="74"/>
      <c r="G141" s="74"/>
      <c r="H141" s="74"/>
      <c r="I141" s="74"/>
      <c r="J141" s="75"/>
    </row>
    <row r="142" spans="1:10" x14ac:dyDescent="0.15">
      <c r="A142" s="73"/>
      <c r="B142" s="74"/>
      <c r="C142" s="74"/>
      <c r="D142" s="74"/>
      <c r="E142" s="75"/>
      <c r="F142" s="74"/>
      <c r="G142" s="74"/>
      <c r="H142" s="74"/>
      <c r="I142" s="74"/>
      <c r="J142" s="75"/>
    </row>
    <row r="143" spans="1:10" x14ac:dyDescent="0.15">
      <c r="A143" s="73"/>
      <c r="B143" s="74"/>
      <c r="C143" s="74"/>
      <c r="D143" s="74"/>
      <c r="E143" s="75"/>
      <c r="F143" s="74"/>
      <c r="G143" s="74"/>
      <c r="H143" s="74"/>
      <c r="I143" s="74"/>
      <c r="J143" s="75"/>
    </row>
    <row r="144" spans="1:10" x14ac:dyDescent="0.15">
      <c r="A144" s="73"/>
      <c r="B144" s="74"/>
      <c r="C144" s="74"/>
      <c r="D144" s="74"/>
      <c r="E144" s="75"/>
      <c r="F144" s="74"/>
      <c r="G144" s="74"/>
      <c r="H144" s="74"/>
      <c r="I144" s="74"/>
      <c r="J144" s="75"/>
    </row>
    <row r="145" spans="1:10" x14ac:dyDescent="0.15">
      <c r="A145" s="73"/>
      <c r="B145" s="74"/>
      <c r="C145" s="74"/>
      <c r="D145" s="74"/>
      <c r="E145" s="75"/>
      <c r="F145" s="74"/>
      <c r="G145" s="74"/>
      <c r="H145" s="74"/>
      <c r="I145" s="74"/>
      <c r="J145" s="75"/>
    </row>
    <row r="146" spans="1:10" x14ac:dyDescent="0.15">
      <c r="A146" s="73"/>
      <c r="B146" s="74"/>
      <c r="C146" s="74"/>
      <c r="D146" s="74"/>
      <c r="E146" s="75"/>
      <c r="F146" s="74"/>
      <c r="G146" s="74"/>
      <c r="H146" s="74"/>
      <c r="I146" s="74"/>
      <c r="J146" s="75"/>
    </row>
    <row r="147" spans="1:10" x14ac:dyDescent="0.15">
      <c r="A147" s="73"/>
      <c r="B147" s="74"/>
      <c r="C147" s="74"/>
      <c r="D147" s="74"/>
      <c r="E147" s="75"/>
      <c r="F147" s="74"/>
      <c r="G147" s="74"/>
      <c r="H147" s="74"/>
      <c r="I147" s="74"/>
      <c r="J147" s="75"/>
    </row>
    <row r="148" spans="1:10" x14ac:dyDescent="0.15">
      <c r="A148" s="73"/>
      <c r="B148" s="74"/>
      <c r="C148" s="74"/>
      <c r="D148" s="74"/>
      <c r="E148" s="75"/>
      <c r="F148" s="74"/>
      <c r="G148" s="74"/>
      <c r="H148" s="74"/>
      <c r="I148" s="74"/>
      <c r="J148" s="75"/>
    </row>
    <row r="149" spans="1:10" x14ac:dyDescent="0.15">
      <c r="A149" s="73"/>
      <c r="B149" s="74"/>
      <c r="C149" s="74"/>
      <c r="D149" s="74"/>
      <c r="E149" s="75"/>
      <c r="F149" s="74"/>
      <c r="G149" s="74"/>
      <c r="H149" s="74"/>
      <c r="I149" s="74"/>
      <c r="J149" s="75"/>
    </row>
    <row r="150" spans="1:10" x14ac:dyDescent="0.15">
      <c r="A150" s="73"/>
      <c r="B150" s="74"/>
      <c r="C150" s="74"/>
      <c r="D150" s="74"/>
      <c r="E150" s="75"/>
      <c r="F150" s="74"/>
      <c r="G150" s="74"/>
      <c r="H150" s="74"/>
      <c r="I150" s="74"/>
      <c r="J150" s="75"/>
    </row>
    <row r="151" spans="1:10" x14ac:dyDescent="0.15">
      <c r="A151" s="73"/>
      <c r="B151" s="74"/>
      <c r="C151" s="74"/>
      <c r="D151" s="74"/>
      <c r="E151" s="75"/>
      <c r="F151" s="74"/>
      <c r="G151" s="74"/>
      <c r="H151" s="74"/>
      <c r="I151" s="74"/>
      <c r="J151" s="75"/>
    </row>
    <row r="152" spans="1:10" x14ac:dyDescent="0.15">
      <c r="A152" s="73"/>
      <c r="B152" s="74"/>
      <c r="C152" s="74"/>
      <c r="D152" s="74"/>
      <c r="E152" s="75"/>
      <c r="F152" s="74"/>
      <c r="G152" s="74"/>
      <c r="H152" s="74"/>
      <c r="I152" s="74"/>
      <c r="J152" s="75"/>
    </row>
    <row r="153" spans="1:10" x14ac:dyDescent="0.15">
      <c r="A153" s="76"/>
      <c r="B153" s="77"/>
      <c r="C153" s="77"/>
      <c r="D153" s="77"/>
      <c r="E153" s="78"/>
      <c r="F153" s="77"/>
      <c r="G153" s="77"/>
      <c r="H153" s="77"/>
      <c r="I153" s="77"/>
      <c r="J153" s="78"/>
    </row>
    <row r="154" spans="1:10" x14ac:dyDescent="0.15">
      <c r="A154" s="74"/>
      <c r="B154" s="74"/>
      <c r="C154" s="74"/>
      <c r="D154" s="74"/>
      <c r="E154" s="74"/>
      <c r="F154" s="74"/>
      <c r="G154" s="74"/>
      <c r="H154" s="74"/>
      <c r="I154" s="74"/>
      <c r="J154" s="74"/>
    </row>
    <row r="155" spans="1:10" x14ac:dyDescent="0.15">
      <c r="A155" s="83" t="s">
        <v>32</v>
      </c>
      <c r="B155" s="84">
        <f>COUNTIF(tlač!G1:G114,"*tele*")+COUNTIF(tlač!U1:U114,"*tele*")+COUNTIF(tlač!AI1:AI114,"*tele*")+COUNTIF(tlač!AW1:AW114,"*tele*")</f>
        <v>0</v>
      </c>
      <c r="C155" s="83" t="s">
        <v>83</v>
      </c>
      <c r="D155" s="83"/>
    </row>
    <row r="157" spans="1:10" x14ac:dyDescent="0.15">
      <c r="A157" s="250" t="s">
        <v>32</v>
      </c>
      <c r="B157" s="251"/>
      <c r="C157" s="251"/>
      <c r="D157" s="251"/>
      <c r="E157" s="252"/>
      <c r="F157" s="250" t="s">
        <v>32</v>
      </c>
      <c r="G157" s="251"/>
      <c r="H157" s="251"/>
      <c r="I157" s="251"/>
      <c r="J157" s="252"/>
    </row>
    <row r="158" spans="1:10" x14ac:dyDescent="0.15">
      <c r="A158" s="73"/>
      <c r="B158" s="74"/>
      <c r="C158" s="74"/>
      <c r="D158" s="74"/>
      <c r="E158" s="75"/>
      <c r="F158" s="74"/>
      <c r="G158" s="74"/>
      <c r="H158" s="74"/>
      <c r="I158" s="74"/>
      <c r="J158" s="75"/>
    </row>
    <row r="159" spans="1:10" x14ac:dyDescent="0.15">
      <c r="A159" s="73"/>
      <c r="B159" s="74"/>
      <c r="C159" s="74"/>
      <c r="D159" s="74"/>
      <c r="E159" s="75"/>
      <c r="F159" s="74"/>
      <c r="G159" s="74"/>
      <c r="H159" s="74"/>
      <c r="I159" s="74"/>
      <c r="J159" s="75"/>
    </row>
    <row r="160" spans="1:10" x14ac:dyDescent="0.15">
      <c r="A160" s="73"/>
      <c r="B160" s="74"/>
      <c r="C160" s="74"/>
      <c r="D160" s="74"/>
      <c r="E160" s="75"/>
      <c r="F160" s="74"/>
      <c r="G160" s="74"/>
      <c r="H160" s="74"/>
      <c r="I160" s="74"/>
      <c r="J160" s="75"/>
    </row>
    <row r="161" spans="1:10" x14ac:dyDescent="0.15">
      <c r="A161" s="73"/>
      <c r="B161" s="74"/>
      <c r="C161" s="74"/>
      <c r="D161" s="74"/>
      <c r="E161" s="75"/>
      <c r="F161" s="74"/>
      <c r="G161" s="74"/>
      <c r="H161" s="74"/>
      <c r="I161" s="74"/>
      <c r="J161" s="75"/>
    </row>
    <row r="162" spans="1:10" x14ac:dyDescent="0.15">
      <c r="A162" s="73"/>
      <c r="B162" s="74"/>
      <c r="C162" s="74"/>
      <c r="D162" s="74"/>
      <c r="E162" s="75"/>
      <c r="F162" s="74"/>
      <c r="G162" s="74"/>
      <c r="H162" s="74"/>
      <c r="I162" s="74"/>
      <c r="J162" s="75"/>
    </row>
    <row r="163" spans="1:10" x14ac:dyDescent="0.15">
      <c r="A163" s="73"/>
      <c r="B163" s="74"/>
      <c r="C163" s="74"/>
      <c r="D163" s="74"/>
      <c r="E163" s="75"/>
      <c r="F163" s="74"/>
      <c r="G163" s="74"/>
      <c r="H163" s="74"/>
      <c r="I163" s="74"/>
      <c r="J163" s="75"/>
    </row>
    <row r="164" spans="1:10" x14ac:dyDescent="0.15">
      <c r="A164" s="73"/>
      <c r="B164" s="74"/>
      <c r="C164" s="74"/>
      <c r="D164" s="74"/>
      <c r="E164" s="75"/>
      <c r="F164" s="74"/>
      <c r="G164" s="74"/>
      <c r="H164" s="74"/>
      <c r="I164" s="74"/>
      <c r="J164" s="75"/>
    </row>
    <row r="165" spans="1:10" x14ac:dyDescent="0.15">
      <c r="A165" s="73"/>
      <c r="B165" s="74"/>
      <c r="C165" s="74"/>
      <c r="D165" s="74"/>
      <c r="E165" s="75"/>
      <c r="F165" s="74"/>
      <c r="G165" s="74"/>
      <c r="H165" s="74"/>
      <c r="I165" s="74"/>
      <c r="J165" s="75"/>
    </row>
    <row r="166" spans="1:10" x14ac:dyDescent="0.15">
      <c r="A166" s="73"/>
      <c r="B166" s="74"/>
      <c r="C166" s="74"/>
      <c r="D166" s="74"/>
      <c r="E166" s="75"/>
      <c r="F166" s="74"/>
      <c r="G166" s="74"/>
      <c r="H166" s="74"/>
      <c r="I166" s="74"/>
      <c r="J166" s="75"/>
    </row>
    <row r="167" spans="1:10" x14ac:dyDescent="0.15">
      <c r="A167" s="73"/>
      <c r="B167" s="74"/>
      <c r="C167" s="74"/>
      <c r="D167" s="74"/>
      <c r="E167" s="75"/>
      <c r="F167" s="74"/>
      <c r="G167" s="74"/>
      <c r="H167" s="74"/>
      <c r="I167" s="74"/>
      <c r="J167" s="75"/>
    </row>
    <row r="168" spans="1:10" x14ac:dyDescent="0.15">
      <c r="A168" s="73"/>
      <c r="B168" s="74"/>
      <c r="C168" s="74"/>
      <c r="D168" s="74"/>
      <c r="E168" s="75"/>
      <c r="F168" s="74"/>
      <c r="G168" s="74"/>
      <c r="H168" s="74"/>
      <c r="I168" s="74"/>
      <c r="J168" s="75"/>
    </row>
    <row r="169" spans="1:10" x14ac:dyDescent="0.15">
      <c r="A169" s="73"/>
      <c r="B169" s="74"/>
      <c r="C169" s="74"/>
      <c r="D169" s="74"/>
      <c r="E169" s="75"/>
      <c r="F169" s="74"/>
      <c r="G169" s="74"/>
      <c r="H169" s="74"/>
      <c r="I169" s="74"/>
      <c r="J169" s="75"/>
    </row>
    <row r="170" spans="1:10" x14ac:dyDescent="0.15">
      <c r="A170" s="73"/>
      <c r="B170" s="74"/>
      <c r="C170" s="74"/>
      <c r="D170" s="74"/>
      <c r="E170" s="75"/>
      <c r="F170" s="74"/>
      <c r="G170" s="74"/>
      <c r="H170" s="74"/>
      <c r="I170" s="74"/>
      <c r="J170" s="75"/>
    </row>
    <row r="171" spans="1:10" x14ac:dyDescent="0.15">
      <c r="A171" s="73"/>
      <c r="B171" s="74"/>
      <c r="C171" s="74"/>
      <c r="D171" s="74"/>
      <c r="E171" s="75"/>
      <c r="F171" s="74"/>
      <c r="G171" s="74"/>
      <c r="H171" s="74"/>
      <c r="I171" s="74"/>
      <c r="J171" s="75"/>
    </row>
    <row r="172" spans="1:10" x14ac:dyDescent="0.15">
      <c r="A172" s="73"/>
      <c r="B172" s="74"/>
      <c r="C172" s="74"/>
      <c r="D172" s="74"/>
      <c r="E172" s="75"/>
      <c r="F172" s="74"/>
      <c r="G172" s="74"/>
      <c r="H172" s="74"/>
      <c r="I172" s="74"/>
      <c r="J172" s="75"/>
    </row>
    <row r="173" spans="1:10" x14ac:dyDescent="0.15">
      <c r="A173" s="73"/>
      <c r="B173" s="74"/>
      <c r="C173" s="74"/>
      <c r="D173" s="74"/>
      <c r="E173" s="75"/>
      <c r="F173" s="74"/>
      <c r="G173" s="74"/>
      <c r="H173" s="74"/>
      <c r="I173" s="74"/>
      <c r="J173" s="75"/>
    </row>
    <row r="174" spans="1:10" x14ac:dyDescent="0.15">
      <c r="A174" s="73"/>
      <c r="B174" s="74"/>
      <c r="C174" s="74"/>
      <c r="D174" s="74"/>
      <c r="E174" s="75"/>
      <c r="F174" s="74"/>
      <c r="G174" s="74"/>
      <c r="H174" s="74"/>
      <c r="I174" s="74"/>
      <c r="J174" s="75"/>
    </row>
    <row r="175" spans="1:10" x14ac:dyDescent="0.15">
      <c r="A175" s="73"/>
      <c r="B175" s="74"/>
      <c r="C175" s="74"/>
      <c r="D175" s="74"/>
      <c r="E175" s="75"/>
      <c r="F175" s="74"/>
      <c r="G175" s="74"/>
      <c r="H175" s="74"/>
      <c r="I175" s="74"/>
      <c r="J175" s="75"/>
    </row>
    <row r="176" spans="1:10" x14ac:dyDescent="0.15">
      <c r="A176" s="73"/>
      <c r="B176" s="74"/>
      <c r="C176" s="74"/>
      <c r="D176" s="74"/>
      <c r="E176" s="75"/>
      <c r="F176" s="74"/>
      <c r="G176" s="74"/>
      <c r="H176" s="74"/>
      <c r="I176" s="74"/>
      <c r="J176" s="75"/>
    </row>
    <row r="177" spans="1:10" x14ac:dyDescent="0.15">
      <c r="A177" s="73"/>
      <c r="B177" s="74"/>
      <c r="C177" s="74"/>
      <c r="D177" s="74"/>
      <c r="E177" s="75"/>
      <c r="F177" s="74"/>
      <c r="G177" s="74"/>
      <c r="H177" s="74"/>
      <c r="I177" s="74"/>
      <c r="J177" s="75"/>
    </row>
    <row r="178" spans="1:10" x14ac:dyDescent="0.15">
      <c r="A178" s="73"/>
      <c r="B178" s="74"/>
      <c r="C178" s="74"/>
      <c r="D178" s="74"/>
      <c r="E178" s="75"/>
      <c r="F178" s="74"/>
      <c r="G178" s="74"/>
      <c r="H178" s="74"/>
      <c r="I178" s="74"/>
      <c r="J178" s="75"/>
    </row>
    <row r="179" spans="1:10" x14ac:dyDescent="0.15">
      <c r="A179" s="73"/>
      <c r="B179" s="74"/>
      <c r="C179" s="74"/>
      <c r="D179" s="74"/>
      <c r="E179" s="75"/>
      <c r="F179" s="74"/>
      <c r="G179" s="74"/>
      <c r="H179" s="74"/>
      <c r="I179" s="74"/>
      <c r="J179" s="75"/>
    </row>
    <row r="180" spans="1:10" x14ac:dyDescent="0.15">
      <c r="A180" s="73"/>
      <c r="B180" s="74"/>
      <c r="C180" s="74"/>
      <c r="D180" s="74"/>
      <c r="E180" s="75"/>
      <c r="F180" s="74"/>
      <c r="G180" s="74"/>
      <c r="H180" s="74"/>
      <c r="I180" s="74"/>
      <c r="J180" s="75"/>
    </row>
    <row r="181" spans="1:10" x14ac:dyDescent="0.15">
      <c r="A181" s="250" t="s">
        <v>32</v>
      </c>
      <c r="B181" s="251"/>
      <c r="C181" s="251"/>
      <c r="D181" s="251"/>
      <c r="E181" s="252"/>
      <c r="F181" s="250" t="s">
        <v>32</v>
      </c>
      <c r="G181" s="251"/>
      <c r="H181" s="251"/>
      <c r="I181" s="251"/>
      <c r="J181" s="252"/>
    </row>
    <row r="182" spans="1:10" x14ac:dyDescent="0.15">
      <c r="A182" s="73"/>
      <c r="B182" s="74"/>
      <c r="C182" s="74"/>
      <c r="D182" s="74"/>
      <c r="E182" s="75"/>
      <c r="F182" s="74"/>
      <c r="G182" s="74"/>
      <c r="H182" s="74"/>
      <c r="I182" s="74"/>
      <c r="J182" s="75"/>
    </row>
    <row r="183" spans="1:10" x14ac:dyDescent="0.15">
      <c r="A183" s="73"/>
      <c r="B183" s="74"/>
      <c r="C183" s="74"/>
      <c r="D183" s="74"/>
      <c r="E183" s="75"/>
      <c r="F183" s="74"/>
      <c r="G183" s="74"/>
      <c r="H183" s="74"/>
      <c r="I183" s="74"/>
      <c r="J183" s="75"/>
    </row>
    <row r="184" spans="1:10" x14ac:dyDescent="0.15">
      <c r="A184" s="73"/>
      <c r="B184" s="74"/>
      <c r="C184" s="74"/>
      <c r="D184" s="74"/>
      <c r="E184" s="75"/>
      <c r="F184" s="74"/>
      <c r="G184" s="74"/>
      <c r="H184" s="74"/>
      <c r="I184" s="74"/>
      <c r="J184" s="75"/>
    </row>
    <row r="185" spans="1:10" x14ac:dyDescent="0.15">
      <c r="A185" s="73"/>
      <c r="B185" s="74"/>
      <c r="C185" s="74"/>
      <c r="D185" s="74"/>
      <c r="E185" s="75"/>
      <c r="F185" s="74"/>
      <c r="G185" s="74"/>
      <c r="H185" s="74"/>
      <c r="I185" s="74"/>
      <c r="J185" s="75"/>
    </row>
    <row r="186" spans="1:10" x14ac:dyDescent="0.15">
      <c r="A186" s="73"/>
      <c r="B186" s="74"/>
      <c r="C186" s="74"/>
      <c r="D186" s="74"/>
      <c r="E186" s="75"/>
      <c r="F186" s="74"/>
      <c r="G186" s="74"/>
      <c r="H186" s="74"/>
      <c r="I186" s="74"/>
      <c r="J186" s="75"/>
    </row>
    <row r="187" spans="1:10" x14ac:dyDescent="0.15">
      <c r="A187" s="73"/>
      <c r="B187" s="74"/>
      <c r="C187" s="74"/>
      <c r="D187" s="74"/>
      <c r="E187" s="75"/>
      <c r="F187" s="74"/>
      <c r="G187" s="74"/>
      <c r="H187" s="74"/>
      <c r="I187" s="74"/>
      <c r="J187" s="75"/>
    </row>
    <row r="188" spans="1:10" x14ac:dyDescent="0.15">
      <c r="A188" s="73"/>
      <c r="B188" s="74"/>
      <c r="C188" s="74"/>
      <c r="D188" s="74"/>
      <c r="E188" s="75"/>
      <c r="F188" s="74"/>
      <c r="G188" s="74"/>
      <c r="H188" s="74"/>
      <c r="I188" s="74"/>
      <c r="J188" s="75"/>
    </row>
    <row r="189" spans="1:10" x14ac:dyDescent="0.15">
      <c r="A189" s="73"/>
      <c r="B189" s="74"/>
      <c r="C189" s="74"/>
      <c r="D189" s="74"/>
      <c r="E189" s="75"/>
      <c r="F189" s="74"/>
      <c r="G189" s="74"/>
      <c r="H189" s="74"/>
      <c r="I189" s="74"/>
      <c r="J189" s="75"/>
    </row>
    <row r="190" spans="1:10" x14ac:dyDescent="0.15">
      <c r="A190" s="73"/>
      <c r="B190" s="74"/>
      <c r="C190" s="74"/>
      <c r="D190" s="74"/>
      <c r="E190" s="75"/>
      <c r="F190" s="74"/>
      <c r="G190" s="74"/>
      <c r="H190" s="74"/>
      <c r="I190" s="74"/>
      <c r="J190" s="75"/>
    </row>
    <row r="191" spans="1:10" x14ac:dyDescent="0.15">
      <c r="A191" s="73"/>
      <c r="B191" s="74"/>
      <c r="C191" s="74"/>
      <c r="D191" s="74"/>
      <c r="E191" s="75"/>
      <c r="F191" s="74"/>
      <c r="G191" s="74"/>
      <c r="H191" s="74"/>
      <c r="I191" s="74"/>
      <c r="J191" s="75"/>
    </row>
    <row r="192" spans="1:10" x14ac:dyDescent="0.15">
      <c r="A192" s="73"/>
      <c r="B192" s="74"/>
      <c r="C192" s="74"/>
      <c r="D192" s="74"/>
      <c r="E192" s="75"/>
      <c r="F192" s="74"/>
      <c r="G192" s="74"/>
      <c r="H192" s="74"/>
      <c r="I192" s="74"/>
      <c r="J192" s="75"/>
    </row>
    <row r="193" spans="1:10" x14ac:dyDescent="0.15">
      <c r="A193" s="73"/>
      <c r="B193" s="74"/>
      <c r="C193" s="74"/>
      <c r="D193" s="74"/>
      <c r="E193" s="75"/>
      <c r="F193" s="74"/>
      <c r="G193" s="74"/>
      <c r="H193" s="74"/>
      <c r="I193" s="74"/>
      <c r="J193" s="75"/>
    </row>
    <row r="194" spans="1:10" x14ac:dyDescent="0.15">
      <c r="A194" s="73"/>
      <c r="B194" s="74"/>
      <c r="C194" s="74"/>
      <c r="D194" s="74"/>
      <c r="E194" s="75"/>
      <c r="F194" s="74"/>
      <c r="G194" s="74"/>
      <c r="H194" s="74"/>
      <c r="I194" s="74"/>
      <c r="J194" s="75"/>
    </row>
    <row r="195" spans="1:10" x14ac:dyDescent="0.15">
      <c r="A195" s="73"/>
      <c r="B195" s="74"/>
      <c r="C195" s="74"/>
      <c r="D195" s="74"/>
      <c r="E195" s="75"/>
      <c r="F195" s="74"/>
      <c r="G195" s="74"/>
      <c r="H195" s="74"/>
      <c r="I195" s="74"/>
      <c r="J195" s="75"/>
    </row>
    <row r="196" spans="1:10" x14ac:dyDescent="0.15">
      <c r="A196" s="73"/>
      <c r="B196" s="74"/>
      <c r="C196" s="74"/>
      <c r="D196" s="74"/>
      <c r="E196" s="75"/>
      <c r="F196" s="74"/>
      <c r="G196" s="74"/>
      <c r="H196" s="74"/>
      <c r="I196" s="74"/>
      <c r="J196" s="75"/>
    </row>
    <row r="197" spans="1:10" x14ac:dyDescent="0.15">
      <c r="A197" s="73"/>
      <c r="B197" s="74"/>
      <c r="C197" s="74"/>
      <c r="D197" s="74"/>
      <c r="E197" s="75"/>
      <c r="F197" s="74"/>
      <c r="G197" s="74"/>
      <c r="H197" s="74"/>
      <c r="I197" s="74"/>
      <c r="J197" s="75"/>
    </row>
    <row r="198" spans="1:10" x14ac:dyDescent="0.15">
      <c r="A198" s="73"/>
      <c r="B198" s="74"/>
      <c r="C198" s="74"/>
      <c r="D198" s="74"/>
      <c r="E198" s="75"/>
      <c r="F198" s="74"/>
      <c r="G198" s="74"/>
      <c r="H198" s="74"/>
      <c r="I198" s="74"/>
      <c r="J198" s="75"/>
    </row>
    <row r="199" spans="1:10" x14ac:dyDescent="0.15">
      <c r="A199" s="73"/>
      <c r="B199" s="74"/>
      <c r="C199" s="74"/>
      <c r="D199" s="74"/>
      <c r="E199" s="75"/>
      <c r="F199" s="74"/>
      <c r="G199" s="74"/>
      <c r="H199" s="74"/>
      <c r="I199" s="74"/>
      <c r="J199" s="75"/>
    </row>
    <row r="200" spans="1:10" x14ac:dyDescent="0.15">
      <c r="A200" s="73"/>
      <c r="B200" s="74"/>
      <c r="C200" s="74"/>
      <c r="D200" s="74"/>
      <c r="E200" s="75"/>
      <c r="F200" s="74"/>
      <c r="G200" s="74"/>
      <c r="H200" s="74"/>
      <c r="I200" s="74"/>
      <c r="J200" s="75"/>
    </row>
    <row r="201" spans="1:10" x14ac:dyDescent="0.15">
      <c r="A201" s="73"/>
      <c r="B201" s="74"/>
      <c r="C201" s="74"/>
      <c r="D201" s="74"/>
      <c r="E201" s="75"/>
      <c r="F201" s="74"/>
      <c r="G201" s="74"/>
      <c r="H201" s="74"/>
      <c r="I201" s="74"/>
      <c r="J201" s="75"/>
    </row>
    <row r="202" spans="1:10" x14ac:dyDescent="0.15">
      <c r="A202" s="73"/>
      <c r="B202" s="74"/>
      <c r="C202" s="74"/>
      <c r="D202" s="74"/>
      <c r="E202" s="75"/>
      <c r="F202" s="74"/>
      <c r="G202" s="74"/>
      <c r="H202" s="74"/>
      <c r="I202" s="74"/>
      <c r="J202" s="75"/>
    </row>
    <row r="203" spans="1:10" x14ac:dyDescent="0.15">
      <c r="A203" s="73"/>
      <c r="B203" s="74"/>
      <c r="C203" s="74"/>
      <c r="D203" s="74"/>
      <c r="E203" s="75"/>
      <c r="F203" s="74"/>
      <c r="G203" s="74"/>
      <c r="H203" s="74"/>
      <c r="I203" s="74"/>
      <c r="J203" s="75"/>
    </row>
    <row r="204" spans="1:10" x14ac:dyDescent="0.15">
      <c r="A204" s="73"/>
      <c r="B204" s="74"/>
      <c r="C204" s="74"/>
      <c r="D204" s="74"/>
      <c r="E204" s="75"/>
      <c r="F204" s="74"/>
      <c r="G204" s="74"/>
      <c r="H204" s="74"/>
      <c r="I204" s="74"/>
      <c r="J204" s="75"/>
    </row>
    <row r="205" spans="1:10" x14ac:dyDescent="0.15">
      <c r="A205" s="76"/>
      <c r="B205" s="77"/>
      <c r="C205" s="77"/>
      <c r="D205" s="77"/>
      <c r="E205" s="78"/>
      <c r="F205" s="77"/>
      <c r="G205" s="77"/>
      <c r="H205" s="77"/>
      <c r="I205" s="77"/>
      <c r="J205" s="78"/>
    </row>
    <row r="206" spans="1:10" x14ac:dyDescent="0.15">
      <c r="A206" s="74"/>
      <c r="B206" s="74"/>
      <c r="C206" s="74"/>
      <c r="D206" s="74"/>
      <c r="E206" s="74"/>
      <c r="F206" s="74"/>
      <c r="G206" s="74"/>
      <c r="H206" s="74"/>
      <c r="I206" s="74"/>
      <c r="J206" s="74"/>
    </row>
    <row r="207" spans="1:10" x14ac:dyDescent="0.15">
      <c r="A207" s="74"/>
      <c r="B207" s="74"/>
      <c r="C207" s="74"/>
      <c r="D207" s="74"/>
      <c r="E207" s="74"/>
      <c r="F207" s="74"/>
      <c r="G207" s="74"/>
      <c r="H207" s="74"/>
      <c r="I207" s="74"/>
      <c r="J207" s="74"/>
    </row>
    <row r="208" spans="1:10" x14ac:dyDescent="0.15">
      <c r="A208" s="85" t="s">
        <v>33</v>
      </c>
      <c r="B208" s="86">
        <f>COUNTIF(tlač!G1:G114,"*zik*")+COUNTIF(tlač!U1:U114,"*zik*")+COUNTIF(tlač!AI1:AI114,"*zik*")+COUNTIF(tlač!AW1:AW114,"*zik*")</f>
        <v>0</v>
      </c>
      <c r="C208" s="85" t="s">
        <v>83</v>
      </c>
      <c r="D208" s="85"/>
    </row>
    <row r="210" spans="1:10" x14ac:dyDescent="0.15">
      <c r="A210" s="253" t="s">
        <v>33</v>
      </c>
      <c r="B210" s="254"/>
      <c r="C210" s="254"/>
      <c r="D210" s="254"/>
      <c r="E210" s="255"/>
      <c r="F210" s="253" t="s">
        <v>33</v>
      </c>
      <c r="G210" s="254"/>
      <c r="H210" s="254"/>
      <c r="I210" s="254"/>
      <c r="J210" s="255"/>
    </row>
    <row r="211" spans="1:10" x14ac:dyDescent="0.15">
      <c r="A211" s="73"/>
      <c r="B211" s="74"/>
      <c r="C211" s="74"/>
      <c r="D211" s="74"/>
      <c r="E211" s="75"/>
      <c r="F211" s="74"/>
      <c r="G211" s="74"/>
      <c r="H211" s="74"/>
      <c r="I211" s="74"/>
      <c r="J211" s="75"/>
    </row>
    <row r="212" spans="1:10" x14ac:dyDescent="0.15">
      <c r="A212" s="73"/>
      <c r="B212" s="74"/>
      <c r="C212" s="74"/>
      <c r="D212" s="74"/>
      <c r="E212" s="75"/>
      <c r="F212" s="74"/>
      <c r="G212" s="74"/>
      <c r="H212" s="74"/>
      <c r="I212" s="74"/>
      <c r="J212" s="75"/>
    </row>
    <row r="213" spans="1:10" x14ac:dyDescent="0.15">
      <c r="A213" s="73"/>
      <c r="B213" s="74"/>
      <c r="C213" s="74"/>
      <c r="D213" s="74"/>
      <c r="E213" s="75"/>
      <c r="F213" s="74"/>
      <c r="G213" s="74"/>
      <c r="H213" s="74"/>
      <c r="I213" s="74"/>
      <c r="J213" s="75"/>
    </row>
    <row r="214" spans="1:10" x14ac:dyDescent="0.15">
      <c r="A214" s="73"/>
      <c r="B214" s="74"/>
      <c r="C214" s="74"/>
      <c r="D214" s="74"/>
      <c r="E214" s="75"/>
      <c r="F214" s="74"/>
      <c r="G214" s="74"/>
      <c r="H214" s="74"/>
      <c r="I214" s="74"/>
      <c r="J214" s="75"/>
    </row>
    <row r="215" spans="1:10" x14ac:dyDescent="0.15">
      <c r="A215" s="73"/>
      <c r="B215" s="74"/>
      <c r="C215" s="74"/>
      <c r="D215" s="74"/>
      <c r="E215" s="75"/>
      <c r="F215" s="74"/>
      <c r="G215" s="74"/>
      <c r="H215" s="74"/>
      <c r="I215" s="74"/>
      <c r="J215" s="75"/>
    </row>
    <row r="216" spans="1:10" x14ac:dyDescent="0.15">
      <c r="A216" s="73"/>
      <c r="B216" s="74"/>
      <c r="C216" s="74"/>
      <c r="D216" s="74"/>
      <c r="E216" s="75"/>
      <c r="F216" s="74"/>
      <c r="G216" s="74"/>
      <c r="H216" s="74"/>
      <c r="I216" s="74"/>
      <c r="J216" s="75"/>
    </row>
    <row r="217" spans="1:10" x14ac:dyDescent="0.15">
      <c r="A217" s="73"/>
      <c r="B217" s="74"/>
      <c r="C217" s="74"/>
      <c r="D217" s="74"/>
      <c r="E217" s="75"/>
      <c r="F217" s="74"/>
      <c r="G217" s="74"/>
      <c r="H217" s="74"/>
      <c r="I217" s="74"/>
      <c r="J217" s="75"/>
    </row>
    <row r="218" spans="1:10" x14ac:dyDescent="0.15">
      <c r="A218" s="73"/>
      <c r="B218" s="74"/>
      <c r="C218" s="74"/>
      <c r="D218" s="74"/>
      <c r="E218" s="75"/>
      <c r="F218" s="74"/>
      <c r="G218" s="74"/>
      <c r="H218" s="74"/>
      <c r="I218" s="74"/>
      <c r="J218" s="75"/>
    </row>
    <row r="219" spans="1:10" x14ac:dyDescent="0.15">
      <c r="A219" s="73"/>
      <c r="B219" s="74"/>
      <c r="C219" s="74"/>
      <c r="D219" s="74"/>
      <c r="E219" s="75"/>
      <c r="F219" s="74"/>
      <c r="G219" s="74"/>
      <c r="H219" s="74"/>
      <c r="I219" s="74"/>
      <c r="J219" s="75"/>
    </row>
    <row r="220" spans="1:10" x14ac:dyDescent="0.15">
      <c r="A220" s="73"/>
      <c r="B220" s="74"/>
      <c r="C220" s="74"/>
      <c r="D220" s="74"/>
      <c r="E220" s="75"/>
      <c r="F220" s="74"/>
      <c r="G220" s="74"/>
      <c r="H220" s="74"/>
      <c r="I220" s="74"/>
      <c r="J220" s="75"/>
    </row>
    <row r="221" spans="1:10" x14ac:dyDescent="0.15">
      <c r="A221" s="73"/>
      <c r="B221" s="74"/>
      <c r="C221" s="74"/>
      <c r="D221" s="74"/>
      <c r="E221" s="75"/>
      <c r="F221" s="74"/>
      <c r="G221" s="74"/>
      <c r="H221" s="74"/>
      <c r="I221" s="74"/>
      <c r="J221" s="75"/>
    </row>
    <row r="222" spans="1:10" x14ac:dyDescent="0.15">
      <c r="A222" s="73"/>
      <c r="B222" s="74"/>
      <c r="C222" s="74"/>
      <c r="D222" s="74"/>
      <c r="E222" s="75"/>
      <c r="F222" s="74"/>
      <c r="G222" s="74"/>
      <c r="H222" s="74"/>
      <c r="I222" s="74"/>
      <c r="J222" s="75"/>
    </row>
    <row r="223" spans="1:10" x14ac:dyDescent="0.15">
      <c r="A223" s="73"/>
      <c r="B223" s="74"/>
      <c r="C223" s="74"/>
      <c r="D223" s="74"/>
      <c r="E223" s="75"/>
      <c r="F223" s="74"/>
      <c r="G223" s="74"/>
      <c r="H223" s="74"/>
      <c r="I223" s="74"/>
      <c r="J223" s="75"/>
    </row>
    <row r="224" spans="1:10" x14ac:dyDescent="0.15">
      <c r="A224" s="73"/>
      <c r="B224" s="74"/>
      <c r="C224" s="74"/>
      <c r="D224" s="74"/>
      <c r="E224" s="75"/>
      <c r="F224" s="74"/>
      <c r="G224" s="74"/>
      <c r="H224" s="74"/>
      <c r="I224" s="74"/>
      <c r="J224" s="75"/>
    </row>
    <row r="225" spans="1:10" x14ac:dyDescent="0.15">
      <c r="A225" s="73"/>
      <c r="B225" s="74"/>
      <c r="C225" s="74"/>
      <c r="D225" s="74"/>
      <c r="E225" s="75"/>
      <c r="F225" s="74"/>
      <c r="G225" s="74"/>
      <c r="H225" s="74"/>
      <c r="I225" s="74"/>
      <c r="J225" s="75"/>
    </row>
    <row r="226" spans="1:10" x14ac:dyDescent="0.15">
      <c r="A226" s="73"/>
      <c r="B226" s="74"/>
      <c r="C226" s="74"/>
      <c r="D226" s="74"/>
      <c r="E226" s="75"/>
      <c r="F226" s="74"/>
      <c r="G226" s="74"/>
      <c r="H226" s="74"/>
      <c r="I226" s="74"/>
      <c r="J226" s="75"/>
    </row>
    <row r="227" spans="1:10" x14ac:dyDescent="0.15">
      <c r="A227" s="73"/>
      <c r="B227" s="74"/>
      <c r="C227" s="74"/>
      <c r="D227" s="74"/>
      <c r="E227" s="75"/>
      <c r="F227" s="74"/>
      <c r="G227" s="74"/>
      <c r="H227" s="74"/>
      <c r="I227" s="74"/>
      <c r="J227" s="75"/>
    </row>
    <row r="228" spans="1:10" x14ac:dyDescent="0.15">
      <c r="A228" s="73"/>
      <c r="B228" s="74"/>
      <c r="C228" s="74"/>
      <c r="D228" s="74"/>
      <c r="E228" s="75"/>
      <c r="F228" s="74"/>
      <c r="G228" s="74"/>
      <c r="H228" s="74"/>
      <c r="I228" s="74"/>
      <c r="J228" s="75"/>
    </row>
    <row r="229" spans="1:10" x14ac:dyDescent="0.15">
      <c r="A229" s="73"/>
      <c r="B229" s="74"/>
      <c r="C229" s="74"/>
      <c r="D229" s="74"/>
      <c r="E229" s="75"/>
      <c r="F229" s="74"/>
      <c r="G229" s="74"/>
      <c r="H229" s="74"/>
      <c r="I229" s="74"/>
      <c r="J229" s="75"/>
    </row>
    <row r="230" spans="1:10" x14ac:dyDescent="0.15">
      <c r="A230" s="73"/>
      <c r="B230" s="74"/>
      <c r="C230" s="74"/>
      <c r="D230" s="74"/>
      <c r="E230" s="75"/>
      <c r="F230" s="74"/>
      <c r="G230" s="74"/>
      <c r="H230" s="74"/>
      <c r="I230" s="74"/>
      <c r="J230" s="75"/>
    </row>
    <row r="231" spans="1:10" x14ac:dyDescent="0.15">
      <c r="A231" s="73"/>
      <c r="B231" s="74"/>
      <c r="C231" s="74"/>
      <c r="D231" s="74"/>
      <c r="E231" s="75"/>
      <c r="F231" s="74"/>
      <c r="G231" s="74"/>
      <c r="H231" s="74"/>
      <c r="I231" s="74"/>
      <c r="J231" s="75"/>
    </row>
    <row r="232" spans="1:10" x14ac:dyDescent="0.15">
      <c r="A232" s="73"/>
      <c r="B232" s="74"/>
      <c r="C232" s="74"/>
      <c r="D232" s="74"/>
      <c r="E232" s="75"/>
      <c r="F232" s="74"/>
      <c r="G232" s="74"/>
      <c r="H232" s="74"/>
      <c r="I232" s="74"/>
      <c r="J232" s="75"/>
    </row>
    <row r="233" spans="1:10" x14ac:dyDescent="0.15">
      <c r="A233" s="73"/>
      <c r="B233" s="74"/>
      <c r="C233" s="74"/>
      <c r="D233" s="74"/>
      <c r="E233" s="75"/>
      <c r="F233" s="74"/>
      <c r="G233" s="74"/>
      <c r="H233" s="74"/>
      <c r="I233" s="74"/>
      <c r="J233" s="75"/>
    </row>
    <row r="234" spans="1:10" x14ac:dyDescent="0.15">
      <c r="A234" s="73"/>
      <c r="B234" s="74"/>
      <c r="C234" s="74"/>
      <c r="D234" s="74"/>
      <c r="E234" s="75"/>
      <c r="F234" s="74"/>
      <c r="G234" s="74"/>
      <c r="H234" s="74"/>
      <c r="I234" s="74"/>
      <c r="J234" s="75"/>
    </row>
    <row r="235" spans="1:10" x14ac:dyDescent="0.15">
      <c r="A235" s="253" t="s">
        <v>33</v>
      </c>
      <c r="B235" s="254"/>
      <c r="C235" s="254"/>
      <c r="D235" s="254"/>
      <c r="E235" s="255"/>
      <c r="F235" s="253" t="s">
        <v>33</v>
      </c>
      <c r="G235" s="254"/>
      <c r="H235" s="254"/>
      <c r="I235" s="254"/>
      <c r="J235" s="255"/>
    </row>
    <row r="236" spans="1:10" x14ac:dyDescent="0.15">
      <c r="A236" s="73"/>
      <c r="B236" s="74"/>
      <c r="C236" s="74"/>
      <c r="D236" s="74"/>
      <c r="E236" s="75"/>
      <c r="F236" s="74"/>
      <c r="G236" s="74"/>
      <c r="H236" s="74"/>
      <c r="I236" s="74"/>
      <c r="J236" s="75"/>
    </row>
    <row r="237" spans="1:10" x14ac:dyDescent="0.15">
      <c r="A237" s="73"/>
      <c r="B237" s="74"/>
      <c r="C237" s="74"/>
      <c r="D237" s="74"/>
      <c r="E237" s="75"/>
      <c r="F237" s="74"/>
      <c r="G237" s="74"/>
      <c r="H237" s="74"/>
      <c r="I237" s="74"/>
      <c r="J237" s="75"/>
    </row>
    <row r="238" spans="1:10" x14ac:dyDescent="0.15">
      <c r="A238" s="73"/>
      <c r="B238" s="74"/>
      <c r="C238" s="74"/>
      <c r="D238" s="74"/>
      <c r="E238" s="75"/>
      <c r="F238" s="74"/>
      <c r="G238" s="74"/>
      <c r="H238" s="74"/>
      <c r="I238" s="74"/>
      <c r="J238" s="75"/>
    </row>
    <row r="239" spans="1:10" x14ac:dyDescent="0.15">
      <c r="A239" s="73"/>
      <c r="B239" s="74"/>
      <c r="C239" s="74"/>
      <c r="D239" s="74"/>
      <c r="E239" s="75"/>
      <c r="F239" s="74"/>
      <c r="G239" s="74"/>
      <c r="H239" s="74"/>
      <c r="I239" s="74"/>
      <c r="J239" s="75"/>
    </row>
    <row r="240" spans="1:10" x14ac:dyDescent="0.15">
      <c r="A240" s="73"/>
      <c r="B240" s="74"/>
      <c r="C240" s="74"/>
      <c r="D240" s="74"/>
      <c r="E240" s="75"/>
      <c r="F240" s="74"/>
      <c r="G240" s="74"/>
      <c r="H240" s="74"/>
      <c r="I240" s="74"/>
      <c r="J240" s="75"/>
    </row>
    <row r="241" spans="1:10" x14ac:dyDescent="0.15">
      <c r="A241" s="73"/>
      <c r="B241" s="74"/>
      <c r="C241" s="74"/>
      <c r="D241" s="74"/>
      <c r="E241" s="75"/>
      <c r="F241" s="74"/>
      <c r="G241" s="74"/>
      <c r="H241" s="74"/>
      <c r="I241" s="74"/>
      <c r="J241" s="75"/>
    </row>
    <row r="242" spans="1:10" x14ac:dyDescent="0.15">
      <c r="A242" s="73"/>
      <c r="B242" s="74"/>
      <c r="C242" s="74"/>
      <c r="D242" s="74"/>
      <c r="E242" s="75"/>
      <c r="F242" s="74"/>
      <c r="G242" s="74"/>
      <c r="H242" s="74"/>
      <c r="I242" s="74"/>
      <c r="J242" s="75"/>
    </row>
    <row r="243" spans="1:10" x14ac:dyDescent="0.15">
      <c r="A243" s="73"/>
      <c r="B243" s="74"/>
      <c r="C243" s="74"/>
      <c r="D243" s="74"/>
      <c r="E243" s="75"/>
      <c r="F243" s="74"/>
      <c r="G243" s="74"/>
      <c r="H243" s="74"/>
      <c r="I243" s="74"/>
      <c r="J243" s="75"/>
    </row>
    <row r="244" spans="1:10" x14ac:dyDescent="0.15">
      <c r="A244" s="73"/>
      <c r="B244" s="74"/>
      <c r="C244" s="74"/>
      <c r="D244" s="74"/>
      <c r="E244" s="75"/>
      <c r="F244" s="74"/>
      <c r="G244" s="74"/>
      <c r="H244" s="74"/>
      <c r="I244" s="74"/>
      <c r="J244" s="75"/>
    </row>
    <row r="245" spans="1:10" x14ac:dyDescent="0.15">
      <c r="A245" s="73"/>
      <c r="B245" s="74"/>
      <c r="C245" s="74"/>
      <c r="D245" s="74"/>
      <c r="E245" s="75"/>
      <c r="F245" s="74"/>
      <c r="G245" s="74"/>
      <c r="H245" s="74"/>
      <c r="I245" s="74"/>
      <c r="J245" s="75"/>
    </row>
    <row r="246" spans="1:10" x14ac:dyDescent="0.15">
      <c r="A246" s="73"/>
      <c r="B246" s="74"/>
      <c r="C246" s="74"/>
      <c r="D246" s="74"/>
      <c r="E246" s="75"/>
      <c r="F246" s="74"/>
      <c r="G246" s="74"/>
      <c r="H246" s="74"/>
      <c r="I246" s="74"/>
      <c r="J246" s="75"/>
    </row>
    <row r="247" spans="1:10" x14ac:dyDescent="0.15">
      <c r="A247" s="73"/>
      <c r="B247" s="74"/>
      <c r="C247" s="74"/>
      <c r="D247" s="74"/>
      <c r="E247" s="75"/>
      <c r="F247" s="74"/>
      <c r="G247" s="74"/>
      <c r="H247" s="74"/>
      <c r="I247" s="74"/>
      <c r="J247" s="75"/>
    </row>
    <row r="248" spans="1:10" x14ac:dyDescent="0.15">
      <c r="A248" s="73"/>
      <c r="B248" s="74"/>
      <c r="C248" s="74"/>
      <c r="D248" s="74"/>
      <c r="E248" s="75"/>
      <c r="F248" s="74"/>
      <c r="G248" s="74"/>
      <c r="H248" s="74"/>
      <c r="I248" s="74"/>
      <c r="J248" s="75"/>
    </row>
    <row r="249" spans="1:10" x14ac:dyDescent="0.15">
      <c r="A249" s="73"/>
      <c r="B249" s="74"/>
      <c r="C249" s="74"/>
      <c r="D249" s="74"/>
      <c r="E249" s="75"/>
      <c r="F249" s="74"/>
      <c r="G249" s="74"/>
      <c r="H249" s="74"/>
      <c r="I249" s="74"/>
      <c r="J249" s="75"/>
    </row>
    <row r="250" spans="1:10" x14ac:dyDescent="0.15">
      <c r="A250" s="73"/>
      <c r="B250" s="74"/>
      <c r="C250" s="74"/>
      <c r="D250" s="74"/>
      <c r="E250" s="75"/>
      <c r="F250" s="74"/>
      <c r="G250" s="74"/>
      <c r="H250" s="74"/>
      <c r="I250" s="74"/>
      <c r="J250" s="75"/>
    </row>
    <row r="251" spans="1:10" x14ac:dyDescent="0.15">
      <c r="A251" s="73"/>
      <c r="B251" s="74"/>
      <c r="C251" s="74"/>
      <c r="D251" s="74"/>
      <c r="E251" s="75"/>
      <c r="F251" s="74"/>
      <c r="G251" s="74"/>
      <c r="H251" s="74"/>
      <c r="I251" s="74"/>
      <c r="J251" s="75"/>
    </row>
    <row r="252" spans="1:10" x14ac:dyDescent="0.15">
      <c r="A252" s="73"/>
      <c r="B252" s="74"/>
      <c r="C252" s="74"/>
      <c r="D252" s="74"/>
      <c r="E252" s="75"/>
      <c r="F252" s="74"/>
      <c r="G252" s="74"/>
      <c r="H252" s="74"/>
      <c r="I252" s="74"/>
      <c r="J252" s="75"/>
    </row>
    <row r="253" spans="1:10" x14ac:dyDescent="0.15">
      <c r="A253" s="73"/>
      <c r="B253" s="74"/>
      <c r="C253" s="74"/>
      <c r="D253" s="74"/>
      <c r="E253" s="75"/>
      <c r="F253" s="74"/>
      <c r="G253" s="74"/>
      <c r="H253" s="74"/>
      <c r="I253" s="74"/>
      <c r="J253" s="75"/>
    </row>
    <row r="254" spans="1:10" x14ac:dyDescent="0.15">
      <c r="A254" s="73"/>
      <c r="B254" s="74"/>
      <c r="C254" s="74"/>
      <c r="D254" s="74"/>
      <c r="E254" s="75"/>
      <c r="F254" s="74"/>
      <c r="G254" s="74"/>
      <c r="H254" s="74"/>
      <c r="I254" s="74"/>
      <c r="J254" s="75"/>
    </row>
    <row r="255" spans="1:10" x14ac:dyDescent="0.15">
      <c r="A255" s="73"/>
      <c r="B255" s="74"/>
      <c r="C255" s="74"/>
      <c r="D255" s="74"/>
      <c r="E255" s="75"/>
      <c r="F255" s="74"/>
      <c r="G255" s="74"/>
      <c r="H255" s="74"/>
      <c r="I255" s="74"/>
      <c r="J255" s="75"/>
    </row>
    <row r="256" spans="1:10" x14ac:dyDescent="0.15">
      <c r="A256" s="73"/>
      <c r="B256" s="74"/>
      <c r="C256" s="74"/>
      <c r="D256" s="74"/>
      <c r="E256" s="75"/>
      <c r="F256" s="74"/>
      <c r="G256" s="74"/>
      <c r="H256" s="74"/>
      <c r="I256" s="74"/>
      <c r="J256" s="75"/>
    </row>
    <row r="257" spans="1:10" x14ac:dyDescent="0.15">
      <c r="A257" s="73"/>
      <c r="B257" s="74"/>
      <c r="C257" s="74"/>
      <c r="D257" s="74"/>
      <c r="E257" s="75"/>
      <c r="F257" s="74"/>
      <c r="G257" s="74"/>
      <c r="H257" s="74"/>
      <c r="I257" s="74"/>
      <c r="J257" s="75"/>
    </row>
    <row r="258" spans="1:10" x14ac:dyDescent="0.15">
      <c r="A258" s="73"/>
      <c r="B258" s="74"/>
      <c r="C258" s="74"/>
      <c r="D258" s="74"/>
      <c r="E258" s="75"/>
      <c r="F258" s="74"/>
      <c r="G258" s="74"/>
      <c r="H258" s="74"/>
      <c r="I258" s="74"/>
      <c r="J258" s="75"/>
    </row>
    <row r="259" spans="1:10" x14ac:dyDescent="0.15">
      <c r="A259" s="76"/>
      <c r="B259" s="77"/>
      <c r="C259" s="77"/>
      <c r="D259" s="77"/>
      <c r="E259" s="78"/>
      <c r="F259" s="77"/>
      <c r="G259" s="77"/>
      <c r="H259" s="77"/>
      <c r="I259" s="77"/>
      <c r="J259" s="78"/>
    </row>
    <row r="260" spans="1:10" x14ac:dyDescent="0.15">
      <c r="A260" s="74"/>
      <c r="B260" s="74"/>
      <c r="C260" s="74"/>
      <c r="D260" s="74"/>
      <c r="E260" s="74"/>
      <c r="F260" s="74"/>
      <c r="G260" s="74"/>
      <c r="H260" s="74"/>
      <c r="I260" s="74"/>
      <c r="J260" s="74"/>
    </row>
    <row r="261" spans="1:10" x14ac:dyDescent="0.15">
      <c r="A261" s="87" t="s">
        <v>34</v>
      </c>
      <c r="B261" s="88">
        <f>COUNTIF(tlač!G1:G114,"*terpe*")+COUNTIF(tlač!U1:U114,"*terpe*")+COUNTIF(tlač!AI1:AI114,"*terpe*")+COUNTIF(tlač!AW1:AW114,"*terpe*")</f>
        <v>0</v>
      </c>
      <c r="C261" s="87" t="s">
        <v>83</v>
      </c>
      <c r="D261" s="87"/>
    </row>
    <row r="263" spans="1:10" x14ac:dyDescent="0.15">
      <c r="A263" s="256" t="s">
        <v>34</v>
      </c>
      <c r="B263" s="257"/>
      <c r="C263" s="257"/>
      <c r="D263" s="257"/>
      <c r="E263" s="258"/>
      <c r="F263" s="256" t="s">
        <v>34</v>
      </c>
      <c r="G263" s="257"/>
      <c r="H263" s="257"/>
      <c r="I263" s="257"/>
      <c r="J263" s="258"/>
    </row>
    <row r="264" spans="1:10" x14ac:dyDescent="0.15">
      <c r="A264" s="73"/>
      <c r="B264" s="74"/>
      <c r="C264" s="74"/>
      <c r="D264" s="74"/>
      <c r="E264" s="75"/>
      <c r="F264" s="74"/>
      <c r="G264" s="74"/>
      <c r="H264" s="74"/>
      <c r="I264" s="74"/>
      <c r="J264" s="75"/>
    </row>
    <row r="265" spans="1:10" x14ac:dyDescent="0.15">
      <c r="A265" s="73"/>
      <c r="B265" s="74"/>
      <c r="C265" s="74"/>
      <c r="D265" s="74"/>
      <c r="E265" s="75"/>
      <c r="F265" s="74"/>
      <c r="G265" s="74"/>
      <c r="H265" s="74"/>
      <c r="I265" s="74"/>
      <c r="J265" s="75"/>
    </row>
    <row r="266" spans="1:10" x14ac:dyDescent="0.15">
      <c r="A266" s="73"/>
      <c r="B266" s="74"/>
      <c r="C266" s="74"/>
      <c r="D266" s="74"/>
      <c r="E266" s="75"/>
      <c r="F266" s="74"/>
      <c r="G266" s="74"/>
      <c r="H266" s="74"/>
      <c r="I266" s="74"/>
      <c r="J266" s="75"/>
    </row>
    <row r="267" spans="1:10" x14ac:dyDescent="0.15">
      <c r="A267" s="73"/>
      <c r="B267" s="74"/>
      <c r="C267" s="74"/>
      <c r="D267" s="74"/>
      <c r="E267" s="75"/>
      <c r="F267" s="74"/>
      <c r="G267" s="74"/>
      <c r="H267" s="74"/>
      <c r="I267" s="74"/>
      <c r="J267" s="75"/>
    </row>
    <row r="268" spans="1:10" x14ac:dyDescent="0.15">
      <c r="A268" s="73"/>
      <c r="B268" s="74"/>
      <c r="C268" s="74"/>
      <c r="D268" s="74"/>
      <c r="E268" s="75"/>
      <c r="F268" s="74"/>
      <c r="G268" s="74"/>
      <c r="H268" s="74"/>
      <c r="I268" s="74"/>
      <c r="J268" s="75"/>
    </row>
    <row r="269" spans="1:10" x14ac:dyDescent="0.15">
      <c r="A269" s="73"/>
      <c r="B269" s="74"/>
      <c r="C269" s="74"/>
      <c r="D269" s="74"/>
      <c r="E269" s="75"/>
      <c r="F269" s="74"/>
      <c r="G269" s="74"/>
      <c r="H269" s="74"/>
      <c r="I269" s="74"/>
      <c r="J269" s="75"/>
    </row>
    <row r="270" spans="1:10" x14ac:dyDescent="0.15">
      <c r="A270" s="73"/>
      <c r="B270" s="74"/>
      <c r="C270" s="74"/>
      <c r="D270" s="74"/>
      <c r="E270" s="75"/>
      <c r="F270" s="74"/>
      <c r="G270" s="74"/>
      <c r="H270" s="74"/>
      <c r="I270" s="74"/>
      <c r="J270" s="75"/>
    </row>
    <row r="271" spans="1:10" x14ac:dyDescent="0.15">
      <c r="A271" s="73"/>
      <c r="B271" s="74"/>
      <c r="C271" s="74"/>
      <c r="D271" s="74"/>
      <c r="E271" s="75"/>
      <c r="F271" s="74"/>
      <c r="G271" s="74"/>
      <c r="H271" s="74"/>
      <c r="I271" s="74"/>
      <c r="J271" s="75"/>
    </row>
    <row r="272" spans="1:10" x14ac:dyDescent="0.15">
      <c r="A272" s="73"/>
      <c r="B272" s="74"/>
      <c r="C272" s="74"/>
      <c r="D272" s="74"/>
      <c r="E272" s="75"/>
      <c r="F272" s="74"/>
      <c r="G272" s="74"/>
      <c r="H272" s="74"/>
      <c r="I272" s="74"/>
      <c r="J272" s="75"/>
    </row>
    <row r="273" spans="1:10" x14ac:dyDescent="0.15">
      <c r="A273" s="73"/>
      <c r="B273" s="74"/>
      <c r="C273" s="74"/>
      <c r="D273" s="74"/>
      <c r="E273" s="75"/>
      <c r="F273" s="74"/>
      <c r="G273" s="74"/>
      <c r="H273" s="74"/>
      <c r="I273" s="74"/>
      <c r="J273" s="75"/>
    </row>
    <row r="274" spans="1:10" x14ac:dyDescent="0.15">
      <c r="A274" s="73"/>
      <c r="B274" s="74"/>
      <c r="C274" s="74"/>
      <c r="D274" s="74"/>
      <c r="E274" s="75"/>
      <c r="F274" s="74"/>
      <c r="G274" s="74"/>
      <c r="H274" s="74"/>
      <c r="I274" s="74"/>
      <c r="J274" s="75"/>
    </row>
    <row r="275" spans="1:10" x14ac:dyDescent="0.15">
      <c r="A275" s="73"/>
      <c r="B275" s="74"/>
      <c r="C275" s="74"/>
      <c r="D275" s="74"/>
      <c r="E275" s="75"/>
      <c r="F275" s="74"/>
      <c r="G275" s="74"/>
      <c r="H275" s="74"/>
      <c r="I275" s="74"/>
      <c r="J275" s="75"/>
    </row>
    <row r="276" spans="1:10" x14ac:dyDescent="0.15">
      <c r="A276" s="73"/>
      <c r="B276" s="74"/>
      <c r="C276" s="74"/>
      <c r="D276" s="74"/>
      <c r="E276" s="75"/>
      <c r="F276" s="74"/>
      <c r="G276" s="74"/>
      <c r="H276" s="74"/>
      <c r="I276" s="74"/>
      <c r="J276" s="75"/>
    </row>
    <row r="277" spans="1:10" x14ac:dyDescent="0.15">
      <c r="A277" s="73"/>
      <c r="B277" s="74"/>
      <c r="C277" s="74"/>
      <c r="D277" s="74"/>
      <c r="E277" s="75"/>
      <c r="F277" s="74"/>
      <c r="G277" s="74"/>
      <c r="H277" s="74"/>
      <c r="I277" s="74"/>
      <c r="J277" s="75"/>
    </row>
    <row r="278" spans="1:10" x14ac:dyDescent="0.15">
      <c r="A278" s="73"/>
      <c r="B278" s="74"/>
      <c r="C278" s="74"/>
      <c r="D278" s="74"/>
      <c r="E278" s="75"/>
      <c r="F278" s="74"/>
      <c r="G278" s="74"/>
      <c r="H278" s="74"/>
      <c r="I278" s="74"/>
      <c r="J278" s="75"/>
    </row>
    <row r="279" spans="1:10" x14ac:dyDescent="0.15">
      <c r="A279" s="73"/>
      <c r="B279" s="74"/>
      <c r="C279" s="74"/>
      <c r="D279" s="74"/>
      <c r="E279" s="75"/>
      <c r="F279" s="74"/>
      <c r="G279" s="74"/>
      <c r="H279" s="74"/>
      <c r="I279" s="74"/>
      <c r="J279" s="75"/>
    </row>
    <row r="280" spans="1:10" x14ac:dyDescent="0.15">
      <c r="A280" s="73"/>
      <c r="B280" s="74"/>
      <c r="C280" s="74"/>
      <c r="D280" s="74"/>
      <c r="E280" s="75"/>
      <c r="F280" s="74"/>
      <c r="G280" s="74"/>
      <c r="H280" s="74"/>
      <c r="I280" s="74"/>
      <c r="J280" s="75"/>
    </row>
    <row r="281" spans="1:10" x14ac:dyDescent="0.15">
      <c r="A281" s="73"/>
      <c r="B281" s="74"/>
      <c r="C281" s="74"/>
      <c r="D281" s="74"/>
      <c r="E281" s="75"/>
      <c r="F281" s="74"/>
      <c r="G281" s="74"/>
      <c r="H281" s="74"/>
      <c r="I281" s="74"/>
      <c r="J281" s="75"/>
    </row>
    <row r="282" spans="1:10" x14ac:dyDescent="0.15">
      <c r="A282" s="73"/>
      <c r="B282" s="74"/>
      <c r="C282" s="74"/>
      <c r="D282" s="74"/>
      <c r="E282" s="75"/>
      <c r="F282" s="74"/>
      <c r="G282" s="74"/>
      <c r="H282" s="74"/>
      <c r="I282" s="74"/>
      <c r="J282" s="75"/>
    </row>
    <row r="283" spans="1:10" x14ac:dyDescent="0.15">
      <c r="A283" s="73"/>
      <c r="B283" s="74"/>
      <c r="C283" s="74"/>
      <c r="D283" s="74"/>
      <c r="E283" s="75"/>
      <c r="F283" s="74"/>
      <c r="G283" s="74"/>
      <c r="H283" s="74"/>
      <c r="I283" s="74"/>
      <c r="J283" s="75"/>
    </row>
    <row r="284" spans="1:10" x14ac:dyDescent="0.15">
      <c r="A284" s="73"/>
      <c r="B284" s="74"/>
      <c r="C284" s="74"/>
      <c r="D284" s="74"/>
      <c r="E284" s="75"/>
      <c r="F284" s="74"/>
      <c r="G284" s="74"/>
      <c r="H284" s="74"/>
      <c r="I284" s="74"/>
      <c r="J284" s="75"/>
    </row>
    <row r="285" spans="1:10" x14ac:dyDescent="0.15">
      <c r="A285" s="73"/>
      <c r="B285" s="74"/>
      <c r="C285" s="74"/>
      <c r="D285" s="74"/>
      <c r="E285" s="75"/>
      <c r="F285" s="74"/>
      <c r="G285" s="74"/>
      <c r="H285" s="74"/>
      <c r="I285" s="74"/>
      <c r="J285" s="75"/>
    </row>
    <row r="286" spans="1:10" x14ac:dyDescent="0.15">
      <c r="A286" s="73"/>
      <c r="B286" s="74"/>
      <c r="C286" s="74"/>
      <c r="D286" s="74"/>
      <c r="E286" s="75"/>
      <c r="F286" s="74"/>
      <c r="G286" s="74"/>
      <c r="H286" s="74"/>
      <c r="I286" s="74"/>
      <c r="J286" s="75"/>
    </row>
    <row r="287" spans="1:10" x14ac:dyDescent="0.15">
      <c r="A287" s="73"/>
      <c r="B287" s="74"/>
      <c r="C287" s="74"/>
      <c r="D287" s="74"/>
      <c r="E287" s="75"/>
      <c r="F287" s="74"/>
      <c r="G287" s="74"/>
      <c r="H287" s="74"/>
      <c r="I287" s="74"/>
      <c r="J287" s="75"/>
    </row>
    <row r="288" spans="1:10" x14ac:dyDescent="0.15">
      <c r="A288" s="256" t="s">
        <v>34</v>
      </c>
      <c r="B288" s="257"/>
      <c r="C288" s="257"/>
      <c r="D288" s="257"/>
      <c r="E288" s="258"/>
      <c r="F288" s="256" t="s">
        <v>34</v>
      </c>
      <c r="G288" s="257"/>
      <c r="H288" s="257"/>
      <c r="I288" s="257"/>
      <c r="J288" s="258"/>
    </row>
    <row r="289" spans="1:10" x14ac:dyDescent="0.15">
      <c r="A289" s="73"/>
      <c r="B289" s="74"/>
      <c r="C289" s="74"/>
      <c r="D289" s="74"/>
      <c r="E289" s="75"/>
      <c r="F289" s="74"/>
      <c r="G289" s="74"/>
      <c r="H289" s="74"/>
      <c r="I289" s="74"/>
      <c r="J289" s="75"/>
    </row>
    <row r="290" spans="1:10" x14ac:dyDescent="0.15">
      <c r="A290" s="73"/>
      <c r="B290" s="74"/>
      <c r="C290" s="74"/>
      <c r="D290" s="74"/>
      <c r="E290" s="75"/>
      <c r="F290" s="74"/>
      <c r="G290" s="74"/>
      <c r="H290" s="74"/>
      <c r="I290" s="74"/>
      <c r="J290" s="75"/>
    </row>
    <row r="291" spans="1:10" x14ac:dyDescent="0.15">
      <c r="A291" s="73"/>
      <c r="B291" s="74"/>
      <c r="C291" s="74"/>
      <c r="D291" s="74"/>
      <c r="E291" s="75"/>
      <c r="F291" s="74"/>
      <c r="G291" s="74"/>
      <c r="H291" s="74"/>
      <c r="I291" s="74"/>
      <c r="J291" s="75"/>
    </row>
    <row r="292" spans="1:10" x14ac:dyDescent="0.15">
      <c r="A292" s="73"/>
      <c r="B292" s="74"/>
      <c r="C292" s="74"/>
      <c r="D292" s="74"/>
      <c r="E292" s="75"/>
      <c r="F292" s="74"/>
      <c r="G292" s="74"/>
      <c r="H292" s="74"/>
      <c r="I292" s="74"/>
      <c r="J292" s="75"/>
    </row>
    <row r="293" spans="1:10" x14ac:dyDescent="0.15">
      <c r="A293" s="73"/>
      <c r="B293" s="74"/>
      <c r="C293" s="74"/>
      <c r="D293" s="74"/>
      <c r="E293" s="75"/>
      <c r="F293" s="74"/>
      <c r="G293" s="74"/>
      <c r="H293" s="74"/>
      <c r="I293" s="74"/>
      <c r="J293" s="75"/>
    </row>
    <row r="294" spans="1:10" x14ac:dyDescent="0.15">
      <c r="A294" s="73"/>
      <c r="B294" s="74"/>
      <c r="C294" s="74"/>
      <c r="D294" s="74"/>
      <c r="E294" s="75"/>
      <c r="F294" s="74"/>
      <c r="G294" s="74"/>
      <c r="H294" s="74"/>
      <c r="I294" s="74"/>
      <c r="J294" s="75"/>
    </row>
    <row r="295" spans="1:10" x14ac:dyDescent="0.15">
      <c r="A295" s="73"/>
      <c r="B295" s="74"/>
      <c r="C295" s="74"/>
      <c r="D295" s="74"/>
      <c r="E295" s="75"/>
      <c r="F295" s="74"/>
      <c r="G295" s="74"/>
      <c r="H295" s="74"/>
      <c r="I295" s="74"/>
      <c r="J295" s="75"/>
    </row>
    <row r="296" spans="1:10" x14ac:dyDescent="0.15">
      <c r="A296" s="73"/>
      <c r="B296" s="74"/>
      <c r="C296" s="74"/>
      <c r="D296" s="74"/>
      <c r="E296" s="75"/>
      <c r="F296" s="74"/>
      <c r="G296" s="74"/>
      <c r="H296" s="74"/>
      <c r="I296" s="74"/>
      <c r="J296" s="75"/>
    </row>
    <row r="297" spans="1:10" x14ac:dyDescent="0.15">
      <c r="A297" s="73"/>
      <c r="B297" s="74"/>
      <c r="C297" s="74"/>
      <c r="D297" s="74"/>
      <c r="E297" s="75"/>
      <c r="F297" s="74"/>
      <c r="G297" s="74"/>
      <c r="H297" s="74"/>
      <c r="I297" s="74"/>
      <c r="J297" s="75"/>
    </row>
    <row r="298" spans="1:10" x14ac:dyDescent="0.15">
      <c r="A298" s="73"/>
      <c r="B298" s="74"/>
      <c r="C298" s="74"/>
      <c r="D298" s="74"/>
      <c r="E298" s="75"/>
      <c r="F298" s="74"/>
      <c r="G298" s="74"/>
      <c r="H298" s="74"/>
      <c r="I298" s="74"/>
      <c r="J298" s="75"/>
    </row>
    <row r="299" spans="1:10" x14ac:dyDescent="0.15">
      <c r="A299" s="73"/>
      <c r="B299" s="74"/>
      <c r="C299" s="74"/>
      <c r="D299" s="74"/>
      <c r="E299" s="75"/>
      <c r="F299" s="74"/>
      <c r="G299" s="74"/>
      <c r="H299" s="74"/>
      <c r="I299" s="74"/>
      <c r="J299" s="75"/>
    </row>
    <row r="300" spans="1:10" x14ac:dyDescent="0.15">
      <c r="A300" s="73"/>
      <c r="B300" s="74"/>
      <c r="C300" s="74"/>
      <c r="D300" s="74"/>
      <c r="E300" s="75"/>
      <c r="F300" s="74"/>
      <c r="G300" s="74"/>
      <c r="H300" s="74"/>
      <c r="I300" s="74"/>
      <c r="J300" s="75"/>
    </row>
    <row r="301" spans="1:10" x14ac:dyDescent="0.15">
      <c r="A301" s="73"/>
      <c r="B301" s="74"/>
      <c r="C301" s="74"/>
      <c r="D301" s="74"/>
      <c r="E301" s="75"/>
      <c r="F301" s="74"/>
      <c r="G301" s="74"/>
      <c r="H301" s="74"/>
      <c r="I301" s="74"/>
      <c r="J301" s="75"/>
    </row>
    <row r="302" spans="1:10" x14ac:dyDescent="0.15">
      <c r="A302" s="73"/>
      <c r="B302" s="74"/>
      <c r="C302" s="74"/>
      <c r="D302" s="74"/>
      <c r="E302" s="75"/>
      <c r="F302" s="74"/>
      <c r="G302" s="74"/>
      <c r="H302" s="74"/>
      <c r="I302" s="74"/>
      <c r="J302" s="75"/>
    </row>
    <row r="303" spans="1:10" x14ac:dyDescent="0.15">
      <c r="A303" s="73"/>
      <c r="B303" s="74"/>
      <c r="C303" s="74"/>
      <c r="D303" s="74"/>
      <c r="E303" s="75"/>
      <c r="F303" s="74"/>
      <c r="G303" s="74"/>
      <c r="H303" s="74"/>
      <c r="I303" s="74"/>
      <c r="J303" s="75"/>
    </row>
    <row r="304" spans="1:10" x14ac:dyDescent="0.15">
      <c r="A304" s="73"/>
      <c r="B304" s="74"/>
      <c r="C304" s="74"/>
      <c r="D304" s="74"/>
      <c r="E304" s="75"/>
      <c r="F304" s="74"/>
      <c r="G304" s="74"/>
      <c r="H304" s="74"/>
      <c r="I304" s="74"/>
      <c r="J304" s="75"/>
    </row>
    <row r="305" spans="1:10" x14ac:dyDescent="0.15">
      <c r="A305" s="73"/>
      <c r="B305" s="74"/>
      <c r="C305" s="74"/>
      <c r="D305" s="74"/>
      <c r="E305" s="75"/>
      <c r="F305" s="74"/>
      <c r="G305" s="74"/>
      <c r="H305" s="74"/>
      <c r="I305" s="74"/>
      <c r="J305" s="75"/>
    </row>
    <row r="306" spans="1:10" x14ac:dyDescent="0.15">
      <c r="A306" s="73"/>
      <c r="B306" s="74"/>
      <c r="C306" s="74"/>
      <c r="D306" s="74"/>
      <c r="E306" s="75"/>
      <c r="F306" s="74"/>
      <c r="G306" s="74"/>
      <c r="H306" s="74"/>
      <c r="I306" s="74"/>
      <c r="J306" s="75"/>
    </row>
    <row r="307" spans="1:10" x14ac:dyDescent="0.15">
      <c r="A307" s="73"/>
      <c r="B307" s="74"/>
      <c r="C307" s="74"/>
      <c r="D307" s="74"/>
      <c r="E307" s="75"/>
      <c r="F307" s="74"/>
      <c r="G307" s="74"/>
      <c r="H307" s="74"/>
      <c r="I307" s="74"/>
      <c r="J307" s="75"/>
    </row>
    <row r="308" spans="1:10" x14ac:dyDescent="0.15">
      <c r="A308" s="73"/>
      <c r="B308" s="74"/>
      <c r="C308" s="74"/>
      <c r="D308" s="74"/>
      <c r="E308" s="75"/>
      <c r="F308" s="74"/>
      <c r="G308" s="74"/>
      <c r="H308" s="74"/>
      <c r="I308" s="74"/>
      <c r="J308" s="75"/>
    </row>
    <row r="309" spans="1:10" x14ac:dyDescent="0.15">
      <c r="A309" s="73"/>
      <c r="B309" s="74"/>
      <c r="C309" s="74"/>
      <c r="D309" s="74"/>
      <c r="E309" s="75"/>
      <c r="F309" s="74"/>
      <c r="G309" s="74"/>
      <c r="H309" s="74"/>
      <c r="I309" s="74"/>
      <c r="J309" s="75"/>
    </row>
    <row r="310" spans="1:10" x14ac:dyDescent="0.15">
      <c r="A310" s="73"/>
      <c r="B310" s="74"/>
      <c r="C310" s="74"/>
      <c r="D310" s="74"/>
      <c r="E310" s="75"/>
      <c r="F310" s="74"/>
      <c r="G310" s="74"/>
      <c r="H310" s="74"/>
      <c r="I310" s="74"/>
      <c r="J310" s="75"/>
    </row>
    <row r="311" spans="1:10" x14ac:dyDescent="0.15">
      <c r="A311" s="73"/>
      <c r="B311" s="74"/>
      <c r="C311" s="74"/>
      <c r="D311" s="74"/>
      <c r="E311" s="75"/>
      <c r="F311" s="74"/>
      <c r="G311" s="74"/>
      <c r="H311" s="74"/>
      <c r="I311" s="74"/>
      <c r="J311" s="75"/>
    </row>
    <row r="312" spans="1:10" x14ac:dyDescent="0.15">
      <c r="A312" s="76"/>
      <c r="B312" s="77"/>
      <c r="C312" s="77"/>
      <c r="D312" s="77"/>
      <c r="E312" s="78"/>
      <c r="F312" s="77"/>
      <c r="G312" s="77"/>
      <c r="H312" s="77"/>
      <c r="I312" s="77"/>
      <c r="J312" s="78"/>
    </row>
    <row r="313" spans="1:10" x14ac:dyDescent="0.15">
      <c r="A313" s="74"/>
      <c r="B313" s="74"/>
      <c r="C313" s="74"/>
      <c r="D313" s="74"/>
      <c r="E313" s="74"/>
      <c r="F313" s="74"/>
      <c r="G313" s="74"/>
      <c r="H313" s="74"/>
      <c r="I313" s="74"/>
      <c r="J313" s="74"/>
    </row>
    <row r="314" spans="1:10" x14ac:dyDescent="0.15">
      <c r="A314" s="89" t="s">
        <v>35</v>
      </c>
      <c r="B314" s="90">
        <f>COUNTIF(tlač!G1:G114,"*trape*")+COUNTIF(tlač!U1:U114,"*trape*")+COUNTIF(tlač!AI1:AI114,"*trape*")+COUNTIF(tlač!AW1:AW114,"*trape*")</f>
        <v>0</v>
      </c>
      <c r="C314" s="89" t="s">
        <v>83</v>
      </c>
      <c r="D314" s="89"/>
    </row>
    <row r="316" spans="1:10" x14ac:dyDescent="0.15">
      <c r="A316" s="262" t="s">
        <v>35</v>
      </c>
      <c r="B316" s="263"/>
      <c r="C316" s="263"/>
      <c r="D316" s="263"/>
      <c r="E316" s="264"/>
      <c r="F316" s="262" t="s">
        <v>35</v>
      </c>
      <c r="G316" s="263"/>
      <c r="H316" s="263"/>
      <c r="I316" s="263"/>
      <c r="J316" s="264"/>
    </row>
    <row r="317" spans="1:10" x14ac:dyDescent="0.15">
      <c r="A317" s="73"/>
      <c r="B317" s="74"/>
      <c r="C317" s="74"/>
      <c r="D317" s="74"/>
      <c r="E317" s="75"/>
      <c r="F317" s="74"/>
      <c r="G317" s="74"/>
      <c r="H317" s="74"/>
      <c r="I317" s="74"/>
      <c r="J317" s="75"/>
    </row>
    <row r="318" spans="1:10" x14ac:dyDescent="0.15">
      <c r="A318" s="73"/>
      <c r="B318" s="74"/>
      <c r="C318" s="74"/>
      <c r="D318" s="74"/>
      <c r="E318" s="75"/>
      <c r="F318" s="74"/>
      <c r="G318" s="74"/>
      <c r="H318" s="74"/>
      <c r="I318" s="74"/>
      <c r="J318" s="75"/>
    </row>
    <row r="319" spans="1:10" x14ac:dyDescent="0.15">
      <c r="A319" s="73"/>
      <c r="B319" s="74"/>
      <c r="C319" s="74"/>
      <c r="D319" s="74"/>
      <c r="E319" s="75"/>
      <c r="F319" s="74"/>
      <c r="G319" s="74"/>
      <c r="H319" s="74"/>
      <c r="I319" s="74"/>
      <c r="J319" s="75"/>
    </row>
    <row r="320" spans="1:10" x14ac:dyDescent="0.15">
      <c r="A320" s="73"/>
      <c r="B320" s="74"/>
      <c r="C320" s="74"/>
      <c r="D320" s="74"/>
      <c r="E320" s="75"/>
      <c r="F320" s="74"/>
      <c r="G320" s="74"/>
      <c r="H320" s="74"/>
      <c r="I320" s="74"/>
      <c r="J320" s="75"/>
    </row>
    <row r="321" spans="1:10" x14ac:dyDescent="0.15">
      <c r="A321" s="73"/>
      <c r="B321" s="74"/>
      <c r="C321" s="74"/>
      <c r="D321" s="74"/>
      <c r="E321" s="75"/>
      <c r="F321" s="74"/>
      <c r="G321" s="74"/>
      <c r="H321" s="74"/>
      <c r="I321" s="74"/>
      <c r="J321" s="75"/>
    </row>
    <row r="322" spans="1:10" x14ac:dyDescent="0.15">
      <c r="A322" s="73"/>
      <c r="B322" s="74"/>
      <c r="C322" s="74"/>
      <c r="D322" s="74"/>
      <c r="E322" s="75"/>
      <c r="F322" s="74"/>
      <c r="G322" s="74"/>
      <c r="H322" s="74"/>
      <c r="I322" s="74"/>
      <c r="J322" s="75"/>
    </row>
    <row r="323" spans="1:10" x14ac:dyDescent="0.15">
      <c r="A323" s="73"/>
      <c r="B323" s="74"/>
      <c r="C323" s="74"/>
      <c r="D323" s="74"/>
      <c r="E323" s="75"/>
      <c r="F323" s="74"/>
      <c r="G323" s="74"/>
      <c r="H323" s="74"/>
      <c r="I323" s="74"/>
      <c r="J323" s="75"/>
    </row>
    <row r="324" spans="1:10" x14ac:dyDescent="0.15">
      <c r="A324" s="73"/>
      <c r="B324" s="74"/>
      <c r="C324" s="74"/>
      <c r="D324" s="74"/>
      <c r="E324" s="75"/>
      <c r="F324" s="74"/>
      <c r="G324" s="74"/>
      <c r="H324" s="74"/>
      <c r="I324" s="74"/>
      <c r="J324" s="75"/>
    </row>
    <row r="325" spans="1:10" x14ac:dyDescent="0.15">
      <c r="A325" s="73"/>
      <c r="B325" s="74"/>
      <c r="C325" s="74"/>
      <c r="D325" s="74"/>
      <c r="E325" s="75"/>
      <c r="F325" s="74"/>
      <c r="G325" s="74"/>
      <c r="H325" s="74"/>
      <c r="I325" s="74"/>
      <c r="J325" s="75"/>
    </row>
    <row r="326" spans="1:10" x14ac:dyDescent="0.15">
      <c r="A326" s="73"/>
      <c r="B326" s="74"/>
      <c r="C326" s="74"/>
      <c r="D326" s="74"/>
      <c r="E326" s="75"/>
      <c r="F326" s="74"/>
      <c r="G326" s="74"/>
      <c r="H326" s="74"/>
      <c r="I326" s="74"/>
      <c r="J326" s="75"/>
    </row>
    <row r="327" spans="1:10" x14ac:dyDescent="0.15">
      <c r="A327" s="73"/>
      <c r="B327" s="74"/>
      <c r="C327" s="74"/>
      <c r="D327" s="74"/>
      <c r="E327" s="75"/>
      <c r="F327" s="74"/>
      <c r="G327" s="74"/>
      <c r="H327" s="74"/>
      <c r="I327" s="74"/>
      <c r="J327" s="75"/>
    </row>
    <row r="328" spans="1:10" x14ac:dyDescent="0.15">
      <c r="A328" s="73"/>
      <c r="B328" s="74"/>
      <c r="C328" s="74"/>
      <c r="D328" s="74"/>
      <c r="E328" s="75"/>
      <c r="F328" s="74"/>
      <c r="G328" s="74"/>
      <c r="H328" s="74"/>
      <c r="I328" s="74"/>
      <c r="J328" s="75"/>
    </row>
    <row r="329" spans="1:10" x14ac:dyDescent="0.15">
      <c r="A329" s="73"/>
      <c r="B329" s="74"/>
      <c r="C329" s="74"/>
      <c r="D329" s="74"/>
      <c r="E329" s="75"/>
      <c r="F329" s="74"/>
      <c r="G329" s="74"/>
      <c r="H329" s="74"/>
      <c r="I329" s="74"/>
      <c r="J329" s="75"/>
    </row>
    <row r="330" spans="1:10" x14ac:dyDescent="0.15">
      <c r="A330" s="73"/>
      <c r="B330" s="74"/>
      <c r="C330" s="74"/>
      <c r="D330" s="74"/>
      <c r="E330" s="75"/>
      <c r="F330" s="74"/>
      <c r="G330" s="74"/>
      <c r="H330" s="74"/>
      <c r="I330" s="74"/>
      <c r="J330" s="75"/>
    </row>
    <row r="331" spans="1:10" x14ac:dyDescent="0.15">
      <c r="A331" s="73"/>
      <c r="B331" s="74"/>
      <c r="C331" s="74"/>
      <c r="D331" s="74"/>
      <c r="E331" s="75"/>
      <c r="F331" s="74"/>
      <c r="G331" s="74"/>
      <c r="H331" s="74"/>
      <c r="I331" s="74"/>
      <c r="J331" s="75"/>
    </row>
    <row r="332" spans="1:10" x14ac:dyDescent="0.15">
      <c r="A332" s="73"/>
      <c r="B332" s="74"/>
      <c r="C332" s="74"/>
      <c r="D332" s="74"/>
      <c r="E332" s="75"/>
      <c r="F332" s="74"/>
      <c r="G332" s="74"/>
      <c r="H332" s="74"/>
      <c r="I332" s="74"/>
      <c r="J332" s="75"/>
    </row>
    <row r="333" spans="1:10" x14ac:dyDescent="0.15">
      <c r="A333" s="73"/>
      <c r="B333" s="74"/>
      <c r="C333" s="74"/>
      <c r="D333" s="74"/>
      <c r="E333" s="75"/>
      <c r="F333" s="74"/>
      <c r="G333" s="74"/>
      <c r="H333" s="74"/>
      <c r="I333" s="74"/>
      <c r="J333" s="75"/>
    </row>
    <row r="334" spans="1:10" x14ac:dyDescent="0.15">
      <c r="A334" s="73"/>
      <c r="B334" s="74"/>
      <c r="C334" s="74"/>
      <c r="D334" s="74"/>
      <c r="E334" s="75"/>
      <c r="F334" s="74"/>
      <c r="G334" s="74"/>
      <c r="H334" s="74"/>
      <c r="I334" s="74"/>
      <c r="J334" s="75"/>
    </row>
    <row r="335" spans="1:10" x14ac:dyDescent="0.15">
      <c r="A335" s="73"/>
      <c r="B335" s="74"/>
      <c r="C335" s="74"/>
      <c r="D335" s="74"/>
      <c r="E335" s="75"/>
      <c r="F335" s="74"/>
      <c r="G335" s="74"/>
      <c r="H335" s="74"/>
      <c r="I335" s="74"/>
      <c r="J335" s="75"/>
    </row>
    <row r="336" spans="1:10" x14ac:dyDescent="0.15">
      <c r="A336" s="73"/>
      <c r="B336" s="74"/>
      <c r="C336" s="74"/>
      <c r="D336" s="74"/>
      <c r="E336" s="75"/>
      <c r="F336" s="74"/>
      <c r="G336" s="74"/>
      <c r="H336" s="74"/>
      <c r="I336" s="74"/>
      <c r="J336" s="75"/>
    </row>
    <row r="337" spans="1:10" x14ac:dyDescent="0.15">
      <c r="A337" s="73"/>
      <c r="B337" s="74"/>
      <c r="C337" s="74"/>
      <c r="D337" s="74"/>
      <c r="E337" s="75"/>
      <c r="F337" s="74"/>
      <c r="G337" s="74"/>
      <c r="H337" s="74"/>
      <c r="I337" s="74"/>
      <c r="J337" s="75"/>
    </row>
    <row r="338" spans="1:10" x14ac:dyDescent="0.15">
      <c r="A338" s="73"/>
      <c r="B338" s="74"/>
      <c r="C338" s="74"/>
      <c r="D338" s="74"/>
      <c r="E338" s="75"/>
      <c r="F338" s="74"/>
      <c r="G338" s="74"/>
      <c r="H338" s="74"/>
      <c r="I338" s="74"/>
      <c r="J338" s="75"/>
    </row>
    <row r="339" spans="1:10" x14ac:dyDescent="0.15">
      <c r="A339" s="73"/>
      <c r="B339" s="74"/>
      <c r="C339" s="74"/>
      <c r="D339" s="74"/>
      <c r="E339" s="75"/>
      <c r="F339" s="74"/>
      <c r="G339" s="74"/>
      <c r="H339" s="74"/>
      <c r="I339" s="74"/>
      <c r="J339" s="75"/>
    </row>
    <row r="340" spans="1:10" x14ac:dyDescent="0.15">
      <c r="A340" s="73"/>
      <c r="B340" s="74"/>
      <c r="C340" s="74"/>
      <c r="D340" s="74"/>
      <c r="E340" s="75"/>
      <c r="F340" s="74"/>
      <c r="G340" s="74"/>
      <c r="H340" s="74"/>
      <c r="I340" s="74"/>
      <c r="J340" s="75"/>
    </row>
    <row r="341" spans="1:10" x14ac:dyDescent="0.15">
      <c r="A341" s="262" t="s">
        <v>35</v>
      </c>
      <c r="B341" s="263"/>
      <c r="C341" s="263"/>
      <c r="D341" s="263"/>
      <c r="E341" s="264"/>
      <c r="F341" s="262" t="s">
        <v>35</v>
      </c>
      <c r="G341" s="263"/>
      <c r="H341" s="263"/>
      <c r="I341" s="263"/>
      <c r="J341" s="264"/>
    </row>
    <row r="342" spans="1:10" x14ac:dyDescent="0.15">
      <c r="A342" s="73"/>
      <c r="B342" s="74"/>
      <c r="C342" s="74"/>
      <c r="D342" s="74"/>
      <c r="E342" s="75"/>
      <c r="F342" s="74"/>
      <c r="G342" s="74"/>
      <c r="H342" s="74"/>
      <c r="I342" s="74"/>
      <c r="J342" s="75"/>
    </row>
    <row r="343" spans="1:10" x14ac:dyDescent="0.15">
      <c r="A343" s="73"/>
      <c r="B343" s="74"/>
      <c r="C343" s="74"/>
      <c r="D343" s="74"/>
      <c r="E343" s="75"/>
      <c r="F343" s="74"/>
      <c r="G343" s="74"/>
      <c r="H343" s="74"/>
      <c r="I343" s="74"/>
      <c r="J343" s="75"/>
    </row>
    <row r="344" spans="1:10" x14ac:dyDescent="0.15">
      <c r="A344" s="73"/>
      <c r="B344" s="74"/>
      <c r="C344" s="74"/>
      <c r="D344" s="74"/>
      <c r="E344" s="75"/>
      <c r="F344" s="74"/>
      <c r="G344" s="74"/>
      <c r="H344" s="74"/>
      <c r="I344" s="74"/>
      <c r="J344" s="75"/>
    </row>
    <row r="345" spans="1:10" x14ac:dyDescent="0.15">
      <c r="A345" s="73"/>
      <c r="B345" s="74"/>
      <c r="C345" s="74"/>
      <c r="D345" s="74"/>
      <c r="E345" s="75"/>
      <c r="F345" s="74"/>
      <c r="G345" s="74"/>
      <c r="H345" s="74"/>
      <c r="I345" s="74"/>
      <c r="J345" s="75"/>
    </row>
    <row r="346" spans="1:10" x14ac:dyDescent="0.15">
      <c r="A346" s="73"/>
      <c r="B346" s="74"/>
      <c r="C346" s="74"/>
      <c r="D346" s="74"/>
      <c r="E346" s="75"/>
      <c r="F346" s="74"/>
      <c r="G346" s="74"/>
      <c r="H346" s="74"/>
      <c r="I346" s="74"/>
      <c r="J346" s="75"/>
    </row>
    <row r="347" spans="1:10" x14ac:dyDescent="0.15">
      <c r="A347" s="73"/>
      <c r="B347" s="74"/>
      <c r="C347" s="74"/>
      <c r="D347" s="74"/>
      <c r="E347" s="75"/>
      <c r="F347" s="74"/>
      <c r="G347" s="74"/>
      <c r="H347" s="74"/>
      <c r="I347" s="74"/>
      <c r="J347" s="75"/>
    </row>
    <row r="348" spans="1:10" x14ac:dyDescent="0.15">
      <c r="A348" s="73"/>
      <c r="B348" s="74"/>
      <c r="C348" s="74"/>
      <c r="D348" s="74"/>
      <c r="E348" s="75"/>
      <c r="F348" s="74"/>
      <c r="G348" s="74"/>
      <c r="H348" s="74"/>
      <c r="I348" s="74"/>
      <c r="J348" s="75"/>
    </row>
    <row r="349" spans="1:10" x14ac:dyDescent="0.15">
      <c r="A349" s="73"/>
      <c r="B349" s="74"/>
      <c r="C349" s="74"/>
      <c r="D349" s="74"/>
      <c r="E349" s="75"/>
      <c r="F349" s="74"/>
      <c r="G349" s="74"/>
      <c r="H349" s="74"/>
      <c r="I349" s="74"/>
      <c r="J349" s="75"/>
    </row>
    <row r="350" spans="1:10" x14ac:dyDescent="0.15">
      <c r="A350" s="73"/>
      <c r="B350" s="74"/>
      <c r="C350" s="74"/>
      <c r="D350" s="74"/>
      <c r="E350" s="75"/>
      <c r="F350" s="74"/>
      <c r="G350" s="74"/>
      <c r="H350" s="74"/>
      <c r="I350" s="74"/>
      <c r="J350" s="75"/>
    </row>
    <row r="351" spans="1:10" x14ac:dyDescent="0.15">
      <c r="A351" s="73"/>
      <c r="B351" s="74"/>
      <c r="C351" s="74"/>
      <c r="D351" s="74"/>
      <c r="E351" s="75"/>
      <c r="F351" s="74"/>
      <c r="G351" s="74"/>
      <c r="H351" s="74"/>
      <c r="I351" s="74"/>
      <c r="J351" s="75"/>
    </row>
    <row r="352" spans="1:10" x14ac:dyDescent="0.15">
      <c r="A352" s="73"/>
      <c r="B352" s="74"/>
      <c r="C352" s="74"/>
      <c r="D352" s="74"/>
      <c r="E352" s="75"/>
      <c r="F352" s="74"/>
      <c r="G352" s="74"/>
      <c r="H352" s="74"/>
      <c r="I352" s="74"/>
      <c r="J352" s="75"/>
    </row>
    <row r="353" spans="1:10" x14ac:dyDescent="0.15">
      <c r="A353" s="73"/>
      <c r="B353" s="74"/>
      <c r="C353" s="74"/>
      <c r="D353" s="74"/>
      <c r="E353" s="75"/>
      <c r="F353" s="74"/>
      <c r="G353" s="74"/>
      <c r="H353" s="74"/>
      <c r="I353" s="74"/>
      <c r="J353" s="75"/>
    </row>
    <row r="354" spans="1:10" x14ac:dyDescent="0.15">
      <c r="A354" s="73"/>
      <c r="B354" s="74"/>
      <c r="C354" s="74"/>
      <c r="D354" s="74"/>
      <c r="E354" s="75"/>
      <c r="F354" s="74"/>
      <c r="G354" s="74"/>
      <c r="H354" s="74"/>
      <c r="I354" s="74"/>
      <c r="J354" s="75"/>
    </row>
    <row r="355" spans="1:10" x14ac:dyDescent="0.15">
      <c r="A355" s="73"/>
      <c r="B355" s="74"/>
      <c r="C355" s="74"/>
      <c r="D355" s="74"/>
      <c r="E355" s="75"/>
      <c r="F355" s="74"/>
      <c r="G355" s="74"/>
      <c r="H355" s="74"/>
      <c r="I355" s="74"/>
      <c r="J355" s="75"/>
    </row>
    <row r="356" spans="1:10" x14ac:dyDescent="0.15">
      <c r="A356" s="73"/>
      <c r="B356" s="74"/>
      <c r="C356" s="74"/>
      <c r="D356" s="74"/>
      <c r="E356" s="75"/>
      <c r="F356" s="74"/>
      <c r="G356" s="74"/>
      <c r="H356" s="74"/>
      <c r="I356" s="74"/>
      <c r="J356" s="75"/>
    </row>
    <row r="357" spans="1:10" x14ac:dyDescent="0.15">
      <c r="A357" s="73"/>
      <c r="B357" s="74"/>
      <c r="C357" s="74"/>
      <c r="D357" s="74"/>
      <c r="E357" s="75"/>
      <c r="F357" s="74"/>
      <c r="G357" s="74"/>
      <c r="H357" s="74"/>
      <c r="I357" s="74"/>
      <c r="J357" s="75"/>
    </row>
    <row r="358" spans="1:10" x14ac:dyDescent="0.15">
      <c r="A358" s="73"/>
      <c r="B358" s="74"/>
      <c r="C358" s="74"/>
      <c r="D358" s="74"/>
      <c r="E358" s="75"/>
      <c r="F358" s="74"/>
      <c r="G358" s="74"/>
      <c r="H358" s="74"/>
      <c r="I358" s="74"/>
      <c r="J358" s="75"/>
    </row>
    <row r="359" spans="1:10" x14ac:dyDescent="0.15">
      <c r="A359" s="73"/>
      <c r="B359" s="74"/>
      <c r="C359" s="74"/>
      <c r="D359" s="74"/>
      <c r="E359" s="75"/>
      <c r="F359" s="74"/>
      <c r="G359" s="74"/>
      <c r="H359" s="74"/>
      <c r="I359" s="74"/>
      <c r="J359" s="75"/>
    </row>
    <row r="360" spans="1:10" x14ac:dyDescent="0.15">
      <c r="A360" s="73"/>
      <c r="B360" s="74"/>
      <c r="C360" s="74"/>
      <c r="D360" s="74"/>
      <c r="E360" s="75"/>
      <c r="F360" s="74"/>
      <c r="G360" s="74"/>
      <c r="H360" s="74"/>
      <c r="I360" s="74"/>
      <c r="J360" s="75"/>
    </row>
    <row r="361" spans="1:10" x14ac:dyDescent="0.15">
      <c r="A361" s="73"/>
      <c r="B361" s="74"/>
      <c r="C361" s="74"/>
      <c r="D361" s="74"/>
      <c r="E361" s="75"/>
      <c r="F361" s="74"/>
      <c r="G361" s="74"/>
      <c r="H361" s="74"/>
      <c r="I361" s="74"/>
      <c r="J361" s="75"/>
    </row>
    <row r="362" spans="1:10" x14ac:dyDescent="0.15">
      <c r="A362" s="73"/>
      <c r="B362" s="74"/>
      <c r="C362" s="74"/>
      <c r="D362" s="74"/>
      <c r="E362" s="75"/>
      <c r="F362" s="74"/>
      <c r="G362" s="74"/>
      <c r="H362" s="74"/>
      <c r="I362" s="74"/>
      <c r="J362" s="75"/>
    </row>
    <row r="363" spans="1:10" x14ac:dyDescent="0.15">
      <c r="A363" s="73"/>
      <c r="B363" s="74"/>
      <c r="C363" s="74"/>
      <c r="D363" s="74"/>
      <c r="E363" s="75"/>
      <c r="F363" s="74"/>
      <c r="G363" s="74"/>
      <c r="H363" s="74"/>
      <c r="I363" s="74"/>
      <c r="J363" s="75"/>
    </row>
    <row r="364" spans="1:10" x14ac:dyDescent="0.15">
      <c r="A364" s="73"/>
      <c r="B364" s="74"/>
      <c r="C364" s="74"/>
      <c r="D364" s="74"/>
      <c r="E364" s="75"/>
      <c r="F364" s="74"/>
      <c r="G364" s="74"/>
      <c r="H364" s="74"/>
      <c r="I364" s="74"/>
      <c r="J364" s="75"/>
    </row>
    <row r="365" spans="1:10" x14ac:dyDescent="0.15">
      <c r="A365" s="76"/>
      <c r="B365" s="77"/>
      <c r="C365" s="77"/>
      <c r="D365" s="77"/>
      <c r="E365" s="78"/>
      <c r="F365" s="77"/>
      <c r="G365" s="77"/>
      <c r="H365" s="77"/>
      <c r="I365" s="77"/>
      <c r="J365" s="78"/>
    </row>
    <row r="366" spans="1:10" x14ac:dyDescent="0.15">
      <c r="A366" s="74"/>
      <c r="B366" s="74"/>
      <c r="C366" s="74"/>
      <c r="D366" s="74"/>
      <c r="E366" s="74"/>
      <c r="F366" s="74"/>
      <c r="G366" s="74"/>
      <c r="H366" s="74"/>
      <c r="I366" s="74"/>
      <c r="J366" s="74"/>
    </row>
    <row r="367" spans="1:10" x14ac:dyDescent="0.15">
      <c r="A367" s="91" t="s">
        <v>36</v>
      </c>
      <c r="B367" s="92">
        <f>COUNTIF(tlač!G1:G114,"*rod*")+COUNTIF(tlač!U1:U114,"*rod*")+COUNTIF(tlač!AI1:AI114,"*rod*")+COUNTIF(tlač!AW1:AW114,"*rod*")</f>
        <v>0</v>
      </c>
      <c r="C367" s="91" t="s">
        <v>83</v>
      </c>
      <c r="D367" s="91"/>
    </row>
    <row r="369" spans="1:10" x14ac:dyDescent="0.15">
      <c r="A369" s="259" t="s">
        <v>36</v>
      </c>
      <c r="B369" s="260"/>
      <c r="C369" s="260"/>
      <c r="D369" s="260"/>
      <c r="E369" s="261"/>
      <c r="F369" s="259" t="s">
        <v>36</v>
      </c>
      <c r="G369" s="260"/>
      <c r="H369" s="260"/>
      <c r="I369" s="260"/>
      <c r="J369" s="261"/>
    </row>
    <row r="370" spans="1:10" x14ac:dyDescent="0.15">
      <c r="A370" s="73"/>
      <c r="B370" s="74"/>
      <c r="C370" s="74"/>
      <c r="D370" s="74"/>
      <c r="E370" s="75"/>
      <c r="F370" s="74"/>
      <c r="G370" s="74"/>
      <c r="H370" s="74"/>
      <c r="I370" s="74"/>
      <c r="J370" s="75"/>
    </row>
    <row r="371" spans="1:10" x14ac:dyDescent="0.15">
      <c r="A371" s="73"/>
      <c r="B371" s="74"/>
      <c r="C371" s="74"/>
      <c r="D371" s="74"/>
      <c r="E371" s="75"/>
      <c r="F371" s="74"/>
      <c r="G371" s="74"/>
      <c r="H371" s="74"/>
      <c r="I371" s="74"/>
      <c r="J371" s="75"/>
    </row>
    <row r="372" spans="1:10" x14ac:dyDescent="0.15">
      <c r="A372" s="73"/>
      <c r="B372" s="74"/>
      <c r="C372" s="74"/>
      <c r="D372" s="74"/>
      <c r="E372" s="75"/>
      <c r="F372" s="74"/>
      <c r="G372" s="74"/>
      <c r="H372" s="74"/>
      <c r="I372" s="74"/>
      <c r="J372" s="75"/>
    </row>
    <row r="373" spans="1:10" x14ac:dyDescent="0.15">
      <c r="A373" s="73"/>
      <c r="B373" s="74"/>
      <c r="C373" s="74"/>
      <c r="D373" s="74"/>
      <c r="E373" s="75"/>
      <c r="F373" s="74"/>
      <c r="G373" s="74"/>
      <c r="H373" s="74"/>
      <c r="I373" s="74"/>
      <c r="J373" s="75"/>
    </row>
    <row r="374" spans="1:10" x14ac:dyDescent="0.15">
      <c r="A374" s="73"/>
      <c r="B374" s="74"/>
      <c r="C374" s="74"/>
      <c r="D374" s="74"/>
      <c r="E374" s="75"/>
      <c r="F374" s="74"/>
      <c r="G374" s="74"/>
      <c r="H374" s="74"/>
      <c r="I374" s="74"/>
      <c r="J374" s="75"/>
    </row>
    <row r="375" spans="1:10" x14ac:dyDescent="0.15">
      <c r="A375" s="73"/>
      <c r="B375" s="74"/>
      <c r="C375" s="74"/>
      <c r="D375" s="74"/>
      <c r="E375" s="75"/>
      <c r="F375" s="74"/>
      <c r="G375" s="74"/>
      <c r="H375" s="74"/>
      <c r="I375" s="74"/>
      <c r="J375" s="75"/>
    </row>
    <row r="376" spans="1:10" x14ac:dyDescent="0.15">
      <c r="A376" s="73"/>
      <c r="B376" s="74"/>
      <c r="C376" s="74"/>
      <c r="D376" s="74"/>
      <c r="E376" s="75"/>
      <c r="F376" s="74"/>
      <c r="G376" s="74"/>
      <c r="H376" s="74"/>
      <c r="I376" s="74"/>
      <c r="J376" s="75"/>
    </row>
    <row r="377" spans="1:10" x14ac:dyDescent="0.15">
      <c r="A377" s="73"/>
      <c r="B377" s="74"/>
      <c r="C377" s="74"/>
      <c r="D377" s="74"/>
      <c r="E377" s="75"/>
      <c r="F377" s="74"/>
      <c r="G377" s="74"/>
      <c r="H377" s="74"/>
      <c r="I377" s="74"/>
      <c r="J377" s="75"/>
    </row>
    <row r="378" spans="1:10" x14ac:dyDescent="0.15">
      <c r="A378" s="73"/>
      <c r="B378" s="74"/>
      <c r="C378" s="74"/>
      <c r="D378" s="74"/>
      <c r="E378" s="75"/>
      <c r="F378" s="74"/>
      <c r="G378" s="74"/>
      <c r="H378" s="74"/>
      <c r="I378" s="74"/>
      <c r="J378" s="75"/>
    </row>
    <row r="379" spans="1:10" x14ac:dyDescent="0.15">
      <c r="A379" s="73"/>
      <c r="B379" s="74"/>
      <c r="C379" s="74"/>
      <c r="D379" s="74"/>
      <c r="E379" s="75"/>
      <c r="F379" s="74"/>
      <c r="G379" s="74"/>
      <c r="H379" s="74"/>
      <c r="I379" s="74"/>
      <c r="J379" s="75"/>
    </row>
    <row r="380" spans="1:10" x14ac:dyDescent="0.15">
      <c r="A380" s="73"/>
      <c r="B380" s="74"/>
      <c r="C380" s="74"/>
      <c r="D380" s="74"/>
      <c r="E380" s="75"/>
      <c r="F380" s="74"/>
      <c r="G380" s="74"/>
      <c r="H380" s="74"/>
      <c r="I380" s="74"/>
      <c r="J380" s="75"/>
    </row>
    <row r="381" spans="1:10" x14ac:dyDescent="0.15">
      <c r="A381" s="73"/>
      <c r="B381" s="74"/>
      <c r="C381" s="74"/>
      <c r="D381" s="74"/>
      <c r="E381" s="75"/>
      <c r="F381" s="74"/>
      <c r="G381" s="74"/>
      <c r="H381" s="74"/>
      <c r="I381" s="74"/>
      <c r="J381" s="75"/>
    </row>
    <row r="382" spans="1:10" x14ac:dyDescent="0.15">
      <c r="A382" s="73"/>
      <c r="B382" s="74"/>
      <c r="C382" s="74"/>
      <c r="D382" s="74"/>
      <c r="E382" s="75"/>
      <c r="F382" s="74"/>
      <c r="G382" s="74"/>
      <c r="H382" s="74"/>
      <c r="I382" s="74"/>
      <c r="J382" s="75"/>
    </row>
    <row r="383" spans="1:10" x14ac:dyDescent="0.15">
      <c r="A383" s="73"/>
      <c r="B383" s="74"/>
      <c r="C383" s="74"/>
      <c r="D383" s="74"/>
      <c r="E383" s="75"/>
      <c r="F383" s="74"/>
      <c r="G383" s="74"/>
      <c r="H383" s="74"/>
      <c r="I383" s="74"/>
      <c r="J383" s="75"/>
    </row>
    <row r="384" spans="1:10" x14ac:dyDescent="0.15">
      <c r="A384" s="73"/>
      <c r="B384" s="74"/>
      <c r="C384" s="74"/>
      <c r="D384" s="74"/>
      <c r="E384" s="75"/>
      <c r="F384" s="74"/>
      <c r="G384" s="74"/>
      <c r="H384" s="74"/>
      <c r="I384" s="74"/>
      <c r="J384" s="75"/>
    </row>
    <row r="385" spans="1:10" x14ac:dyDescent="0.15">
      <c r="A385" s="73"/>
      <c r="B385" s="74"/>
      <c r="C385" s="74"/>
      <c r="D385" s="74"/>
      <c r="E385" s="75"/>
      <c r="F385" s="74"/>
      <c r="G385" s="74"/>
      <c r="H385" s="74"/>
      <c r="I385" s="74"/>
      <c r="J385" s="75"/>
    </row>
    <row r="386" spans="1:10" x14ac:dyDescent="0.15">
      <c r="A386" s="73"/>
      <c r="B386" s="74"/>
      <c r="C386" s="74"/>
      <c r="D386" s="74"/>
      <c r="E386" s="75"/>
      <c r="F386" s="74"/>
      <c r="G386" s="74"/>
      <c r="H386" s="74"/>
      <c r="I386" s="74"/>
      <c r="J386" s="75"/>
    </row>
    <row r="387" spans="1:10" x14ac:dyDescent="0.15">
      <c r="A387" s="73"/>
      <c r="B387" s="74"/>
      <c r="C387" s="74"/>
      <c r="D387" s="74"/>
      <c r="E387" s="75"/>
      <c r="F387" s="74"/>
      <c r="G387" s="74"/>
      <c r="H387" s="74"/>
      <c r="I387" s="74"/>
      <c r="J387" s="75"/>
    </row>
    <row r="388" spans="1:10" x14ac:dyDescent="0.15">
      <c r="A388" s="73"/>
      <c r="B388" s="74"/>
      <c r="C388" s="74"/>
      <c r="D388" s="74"/>
      <c r="E388" s="75"/>
      <c r="F388" s="74"/>
      <c r="G388" s="74"/>
      <c r="H388" s="74"/>
      <c r="I388" s="74"/>
      <c r="J388" s="75"/>
    </row>
    <row r="389" spans="1:10" x14ac:dyDescent="0.15">
      <c r="A389" s="73"/>
      <c r="B389" s="74"/>
      <c r="C389" s="74"/>
      <c r="D389" s="74"/>
      <c r="E389" s="75"/>
      <c r="F389" s="74"/>
      <c r="G389" s="74"/>
      <c r="H389" s="74"/>
      <c r="I389" s="74"/>
      <c r="J389" s="75"/>
    </row>
    <row r="390" spans="1:10" x14ac:dyDescent="0.15">
      <c r="A390" s="73"/>
      <c r="B390" s="74"/>
      <c r="C390" s="74"/>
      <c r="D390" s="74"/>
      <c r="E390" s="75"/>
      <c r="F390" s="74"/>
      <c r="G390" s="74"/>
      <c r="H390" s="74"/>
      <c r="I390" s="74"/>
      <c r="J390" s="75"/>
    </row>
    <row r="391" spans="1:10" x14ac:dyDescent="0.15">
      <c r="A391" s="73"/>
      <c r="B391" s="74"/>
      <c r="C391" s="74"/>
      <c r="D391" s="74"/>
      <c r="E391" s="75"/>
      <c r="F391" s="74"/>
      <c r="G391" s="74"/>
      <c r="H391" s="74"/>
      <c r="I391" s="74"/>
      <c r="J391" s="75"/>
    </row>
    <row r="392" spans="1:10" x14ac:dyDescent="0.15">
      <c r="A392" s="73"/>
      <c r="B392" s="74"/>
      <c r="C392" s="74"/>
      <c r="D392" s="74"/>
      <c r="E392" s="75"/>
      <c r="F392" s="74"/>
      <c r="G392" s="74"/>
      <c r="H392" s="74"/>
      <c r="I392" s="74"/>
      <c r="J392" s="75"/>
    </row>
    <row r="393" spans="1:10" x14ac:dyDescent="0.15">
      <c r="A393" s="73"/>
      <c r="B393" s="74"/>
      <c r="C393" s="74"/>
      <c r="D393" s="74"/>
      <c r="E393" s="75"/>
      <c r="F393" s="74"/>
      <c r="G393" s="74"/>
      <c r="H393" s="74"/>
      <c r="I393" s="74"/>
      <c r="J393" s="75"/>
    </row>
    <row r="394" spans="1:10" x14ac:dyDescent="0.15">
      <c r="A394" s="259" t="s">
        <v>36</v>
      </c>
      <c r="B394" s="260"/>
      <c r="C394" s="260"/>
      <c r="D394" s="260"/>
      <c r="E394" s="261"/>
      <c r="F394" s="259" t="s">
        <v>36</v>
      </c>
      <c r="G394" s="260"/>
      <c r="H394" s="260"/>
      <c r="I394" s="260"/>
      <c r="J394" s="261"/>
    </row>
    <row r="395" spans="1:10" x14ac:dyDescent="0.15">
      <c r="A395" s="73"/>
      <c r="B395" s="74"/>
      <c r="C395" s="74"/>
      <c r="D395" s="74"/>
      <c r="E395" s="75"/>
      <c r="F395" s="74"/>
      <c r="G395" s="74"/>
      <c r="H395" s="74"/>
      <c r="I395" s="74"/>
      <c r="J395" s="75"/>
    </row>
    <row r="396" spans="1:10" x14ac:dyDescent="0.15">
      <c r="A396" s="73"/>
      <c r="B396" s="74"/>
      <c r="C396" s="74"/>
      <c r="D396" s="74"/>
      <c r="E396" s="75"/>
      <c r="F396" s="74"/>
      <c r="G396" s="74"/>
      <c r="H396" s="74"/>
      <c r="I396" s="74"/>
      <c r="J396" s="75"/>
    </row>
    <row r="397" spans="1:10" x14ac:dyDescent="0.15">
      <c r="A397" s="73"/>
      <c r="B397" s="74"/>
      <c r="C397" s="74"/>
      <c r="D397" s="74"/>
      <c r="E397" s="75"/>
      <c r="F397" s="74"/>
      <c r="G397" s="74"/>
      <c r="H397" s="74"/>
      <c r="I397" s="74"/>
      <c r="J397" s="75"/>
    </row>
    <row r="398" spans="1:10" x14ac:dyDescent="0.15">
      <c r="A398" s="73"/>
      <c r="B398" s="74"/>
      <c r="C398" s="74"/>
      <c r="D398" s="74"/>
      <c r="E398" s="75"/>
      <c r="F398" s="74"/>
      <c r="G398" s="74"/>
      <c r="H398" s="74"/>
      <c r="I398" s="74"/>
      <c r="J398" s="75"/>
    </row>
    <row r="399" spans="1:10" x14ac:dyDescent="0.15">
      <c r="A399" s="73"/>
      <c r="B399" s="74"/>
      <c r="C399" s="74"/>
      <c r="D399" s="74"/>
      <c r="E399" s="75"/>
      <c r="F399" s="74"/>
      <c r="G399" s="74"/>
      <c r="H399" s="74"/>
      <c r="I399" s="74"/>
      <c r="J399" s="75"/>
    </row>
    <row r="400" spans="1:10" x14ac:dyDescent="0.15">
      <c r="A400" s="73"/>
      <c r="B400" s="74"/>
      <c r="C400" s="74"/>
      <c r="D400" s="74"/>
      <c r="E400" s="75"/>
      <c r="F400" s="74"/>
      <c r="G400" s="74"/>
      <c r="H400" s="74"/>
      <c r="I400" s="74"/>
      <c r="J400" s="75"/>
    </row>
    <row r="401" spans="1:10" x14ac:dyDescent="0.15">
      <c r="A401" s="73"/>
      <c r="B401" s="74"/>
      <c r="C401" s="74"/>
      <c r="D401" s="74"/>
      <c r="E401" s="75"/>
      <c r="F401" s="74"/>
      <c r="G401" s="74"/>
      <c r="H401" s="74"/>
      <c r="I401" s="74"/>
      <c r="J401" s="75"/>
    </row>
    <row r="402" spans="1:10" x14ac:dyDescent="0.15">
      <c r="A402" s="73"/>
      <c r="B402" s="74"/>
      <c r="C402" s="74"/>
      <c r="D402" s="74"/>
      <c r="E402" s="75"/>
      <c r="F402" s="74"/>
      <c r="G402" s="74"/>
      <c r="H402" s="74"/>
      <c r="I402" s="74"/>
      <c r="J402" s="75"/>
    </row>
    <row r="403" spans="1:10" x14ac:dyDescent="0.15">
      <c r="A403" s="73"/>
      <c r="B403" s="74"/>
      <c r="C403" s="74"/>
      <c r="D403" s="74"/>
      <c r="E403" s="75"/>
      <c r="F403" s="74"/>
      <c r="G403" s="74"/>
      <c r="H403" s="74"/>
      <c r="I403" s="74"/>
      <c r="J403" s="75"/>
    </row>
    <row r="404" spans="1:10" x14ac:dyDescent="0.15">
      <c r="A404" s="73"/>
      <c r="B404" s="74"/>
      <c r="C404" s="74"/>
      <c r="D404" s="74"/>
      <c r="E404" s="75"/>
      <c r="F404" s="74"/>
      <c r="G404" s="74"/>
      <c r="H404" s="74"/>
      <c r="I404" s="74"/>
      <c r="J404" s="75"/>
    </row>
    <row r="405" spans="1:10" x14ac:dyDescent="0.15">
      <c r="A405" s="73"/>
      <c r="B405" s="74"/>
      <c r="C405" s="74"/>
      <c r="D405" s="74"/>
      <c r="E405" s="75"/>
      <c r="F405" s="74"/>
      <c r="G405" s="74"/>
      <c r="H405" s="74"/>
      <c r="I405" s="74"/>
      <c r="J405" s="75"/>
    </row>
    <row r="406" spans="1:10" x14ac:dyDescent="0.15">
      <c r="A406" s="73"/>
      <c r="B406" s="74"/>
      <c r="C406" s="74"/>
      <c r="D406" s="74"/>
      <c r="E406" s="75"/>
      <c r="F406" s="74"/>
      <c r="G406" s="74"/>
      <c r="H406" s="74"/>
      <c r="I406" s="74"/>
      <c r="J406" s="75"/>
    </row>
    <row r="407" spans="1:10" x14ac:dyDescent="0.15">
      <c r="A407" s="73"/>
      <c r="B407" s="74"/>
      <c r="C407" s="74"/>
      <c r="D407" s="74"/>
      <c r="E407" s="75"/>
      <c r="F407" s="74"/>
      <c r="G407" s="74"/>
      <c r="H407" s="74"/>
      <c r="I407" s="74"/>
      <c r="J407" s="75"/>
    </row>
    <row r="408" spans="1:10" x14ac:dyDescent="0.15">
      <c r="A408" s="73"/>
      <c r="B408" s="74"/>
      <c r="C408" s="74"/>
      <c r="D408" s="74"/>
      <c r="E408" s="75"/>
      <c r="F408" s="74"/>
      <c r="G408" s="74"/>
      <c r="H408" s="74"/>
      <c r="I408" s="74"/>
      <c r="J408" s="75"/>
    </row>
    <row r="409" spans="1:10" x14ac:dyDescent="0.15">
      <c r="A409" s="73"/>
      <c r="B409" s="74"/>
      <c r="C409" s="74"/>
      <c r="D409" s="74"/>
      <c r="E409" s="75"/>
      <c r="F409" s="74"/>
      <c r="G409" s="74"/>
      <c r="H409" s="74"/>
      <c r="I409" s="74"/>
      <c r="J409" s="75"/>
    </row>
    <row r="410" spans="1:10" x14ac:dyDescent="0.15">
      <c r="A410" s="73"/>
      <c r="B410" s="74"/>
      <c r="C410" s="74"/>
      <c r="D410" s="74"/>
      <c r="E410" s="75"/>
      <c r="F410" s="74"/>
      <c r="G410" s="74"/>
      <c r="H410" s="74"/>
      <c r="I410" s="74"/>
      <c r="J410" s="75"/>
    </row>
    <row r="411" spans="1:10" x14ac:dyDescent="0.15">
      <c r="A411" s="73"/>
      <c r="B411" s="74"/>
      <c r="C411" s="74"/>
      <c r="D411" s="74"/>
      <c r="E411" s="75"/>
      <c r="F411" s="74"/>
      <c r="G411" s="74"/>
      <c r="H411" s="74"/>
      <c r="I411" s="74"/>
      <c r="J411" s="75"/>
    </row>
    <row r="412" spans="1:10" x14ac:dyDescent="0.15">
      <c r="A412" s="73"/>
      <c r="B412" s="74"/>
      <c r="C412" s="74"/>
      <c r="D412" s="74"/>
      <c r="E412" s="75"/>
      <c r="F412" s="74"/>
      <c r="G412" s="74"/>
      <c r="H412" s="74"/>
      <c r="I412" s="74"/>
      <c r="J412" s="75"/>
    </row>
    <row r="413" spans="1:10" x14ac:dyDescent="0.15">
      <c r="A413" s="73"/>
      <c r="B413" s="74"/>
      <c r="C413" s="74"/>
      <c r="D413" s="74"/>
      <c r="E413" s="75"/>
      <c r="F413" s="74"/>
      <c r="G413" s="74"/>
      <c r="H413" s="74"/>
      <c r="I413" s="74"/>
      <c r="J413" s="75"/>
    </row>
    <row r="414" spans="1:10" x14ac:dyDescent="0.15">
      <c r="A414" s="73"/>
      <c r="B414" s="74"/>
      <c r="C414" s="74"/>
      <c r="D414" s="74"/>
      <c r="E414" s="75"/>
      <c r="F414" s="74"/>
      <c r="G414" s="74"/>
      <c r="H414" s="74"/>
      <c r="I414" s="74"/>
      <c r="J414" s="75"/>
    </row>
    <row r="415" spans="1:10" x14ac:dyDescent="0.15">
      <c r="A415" s="73"/>
      <c r="B415" s="74"/>
      <c r="C415" s="74"/>
      <c r="D415" s="74"/>
      <c r="E415" s="75"/>
      <c r="F415" s="74"/>
      <c r="G415" s="74"/>
      <c r="H415" s="74"/>
      <c r="I415" s="74"/>
      <c r="J415" s="75"/>
    </row>
    <row r="416" spans="1:10" x14ac:dyDescent="0.15">
      <c r="A416" s="73"/>
      <c r="B416" s="74"/>
      <c r="C416" s="74"/>
      <c r="D416" s="74"/>
      <c r="E416" s="75"/>
      <c r="F416" s="74"/>
      <c r="G416" s="74"/>
      <c r="H416" s="74"/>
      <c r="I416" s="74"/>
      <c r="J416" s="75"/>
    </row>
    <row r="417" spans="1:10" x14ac:dyDescent="0.15">
      <c r="A417" s="73"/>
      <c r="B417" s="74"/>
      <c r="C417" s="74"/>
      <c r="D417" s="74"/>
      <c r="E417" s="75"/>
      <c r="F417" s="74"/>
      <c r="G417" s="74"/>
      <c r="H417" s="74"/>
      <c r="I417" s="74"/>
      <c r="J417" s="75"/>
    </row>
    <row r="418" spans="1:10" x14ac:dyDescent="0.15">
      <c r="A418" s="76"/>
      <c r="B418" s="77"/>
      <c r="C418" s="77"/>
      <c r="D418" s="77"/>
      <c r="E418" s="78"/>
      <c r="F418" s="77"/>
      <c r="G418" s="77"/>
      <c r="H418" s="77"/>
      <c r="I418" s="77"/>
      <c r="J418" s="78"/>
    </row>
  </sheetData>
  <sheetProtection algorithmName="SHA-512" hashValue="eN7kWkxDVszCWguYM8MEd9clbzIQGw46KvfiUIqrEEOI0792/qXomA6AZEfSaV+t7oEjpBKjuqerMqtqFOiISQ==" saltValue="jqSYdgJ9oW8JvNUQzZW1gg==" spinCount="100000" sheet="1" objects="1" scenarios="1"/>
  <mergeCells count="32">
    <mergeCell ref="A288:E288"/>
    <mergeCell ref="F288:J288"/>
    <mergeCell ref="A394:E394"/>
    <mergeCell ref="F394:J394"/>
    <mergeCell ref="A316:E316"/>
    <mergeCell ref="F316:J316"/>
    <mergeCell ref="A341:E341"/>
    <mergeCell ref="F341:J341"/>
    <mergeCell ref="A369:E369"/>
    <mergeCell ref="F369:J369"/>
    <mergeCell ref="A235:E235"/>
    <mergeCell ref="F235:J235"/>
    <mergeCell ref="A263:E263"/>
    <mergeCell ref="F263:J263"/>
    <mergeCell ref="A181:E181"/>
    <mergeCell ref="F181:J181"/>
    <mergeCell ref="A210:E210"/>
    <mergeCell ref="F210:J210"/>
    <mergeCell ref="A129:E129"/>
    <mergeCell ref="F129:J129"/>
    <mergeCell ref="A157:E157"/>
    <mergeCell ref="F157:J157"/>
    <mergeCell ref="A77:E77"/>
    <mergeCell ref="F77:J77"/>
    <mergeCell ref="A104:E104"/>
    <mergeCell ref="F104:J104"/>
    <mergeCell ref="A3:E3"/>
    <mergeCell ref="A53:E53"/>
    <mergeCell ref="A26:E26"/>
    <mergeCell ref="F3:J3"/>
    <mergeCell ref="F26:J26"/>
    <mergeCell ref="F53:J53"/>
  </mergeCells>
  <phoneticPr fontId="1" type="noConversion"/>
  <pageMargins left="0.23622047244094491" right="0.23622047244094491" top="0.35433070866141736" bottom="0.35433070866141736" header="0.31496062992125984" footer="0.31496062992125984"/>
  <pageSetup paperSize="9" orientation="landscape" r:id="rId1"/>
  <rowBreaks count="2" manualBreakCount="2">
    <brk id="49" max="16383" man="1"/>
    <brk id="10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ÚVOD</vt:lpstr>
      <vt:lpstr>dotazník</vt:lpstr>
      <vt:lpstr>vyhodnotenie dotazníka</vt:lpstr>
      <vt:lpstr>Záverečná správa</vt:lpstr>
      <vt:lpstr>tlač</vt:lpstr>
      <vt:lpstr>tlač-popis</vt:lpstr>
    </vt:vector>
  </TitlesOfParts>
  <Manager>zsmida</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Dotazník na zistenie učebných štýlov</dc:title>
  <dc:subject>2. atestácia</dc:subject>
  <dc:creator>Mgr. Katarína Brinziková</dc:creator>
  <cp:keywords>dotazník</cp:keywords>
  <cp:lastModifiedBy>Katarina Brinzikova</cp:lastModifiedBy>
  <cp:lastPrinted>2017-12-27T22:43:17Z</cp:lastPrinted>
  <dcterms:created xsi:type="dcterms:W3CDTF">2016-11-27T11:43:26Z</dcterms:created>
  <dcterms:modified xsi:type="dcterms:W3CDTF">2019-02-01T20:10:03Z</dcterms:modified>
</cp:coreProperties>
</file>